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FCE50273-9729-4FE3-AA4A-841AE86A060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8" i="6" l="1"/>
  <c r="C133" i="3" l="1"/>
  <c r="C123" i="3" s="1"/>
  <c r="C63" i="5" l="1"/>
  <c r="C62" i="5" s="1"/>
  <c r="C49" i="5" s="1"/>
  <c r="C138" i="5" s="1"/>
  <c r="C113" i="3" l="1"/>
  <c r="C96" i="3"/>
  <c r="C103" i="3" l="1"/>
  <c r="C95" i="3" s="1"/>
  <c r="C29" i="5" l="1"/>
  <c r="C44" i="5" s="1"/>
  <c r="C31" i="7" l="1"/>
  <c r="C40" i="7" s="1"/>
  <c r="C16" i="6"/>
  <c r="C21" i="6" s="1"/>
  <c r="D16" i="5"/>
  <c r="C16" i="5"/>
  <c r="D63" i="5" l="1"/>
  <c r="D62" i="5" s="1"/>
  <c r="D29" i="5"/>
  <c r="D44" i="5" s="1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C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6" i="3"/>
  <c r="D132" i="3"/>
  <c r="D131" i="3"/>
  <c r="D130" i="3"/>
  <c r="D129" i="3"/>
  <c r="D128" i="3"/>
  <c r="D127" i="3"/>
  <c r="D126" i="3"/>
  <c r="D125" i="3"/>
  <c r="D124" i="3"/>
  <c r="D121" i="3"/>
  <c r="D106" i="3"/>
  <c r="D99" i="3"/>
  <c r="D185" i="3" l="1"/>
  <c r="D183" i="3"/>
  <c r="D182" i="3"/>
  <c r="D184" i="3"/>
  <c r="D49" i="5"/>
  <c r="D138" i="5" s="1"/>
  <c r="D134" i="3"/>
  <c r="C181" i="3"/>
  <c r="C94" i="3" s="1"/>
  <c r="D188" i="3"/>
  <c r="D186" i="3"/>
  <c r="D190" i="3"/>
  <c r="D187" i="3"/>
  <c r="D137" i="3"/>
  <c r="D133" i="3"/>
  <c r="D118" i="3"/>
  <c r="D119" i="3"/>
  <c r="D115" i="3"/>
  <c r="D116" i="3"/>
  <c r="D122" i="3"/>
  <c r="D114" i="3"/>
  <c r="D103" i="3"/>
  <c r="D107" i="3"/>
  <c r="D108" i="3"/>
  <c r="D111" i="3"/>
  <c r="D104" i="3"/>
  <c r="D109" i="3"/>
  <c r="D112" i="3"/>
  <c r="D96" i="3"/>
  <c r="D97" i="3"/>
  <c r="D100" i="3"/>
  <c r="D101" i="3"/>
  <c r="D102" i="3"/>
  <c r="D110" i="3"/>
  <c r="D117" i="3"/>
  <c r="D189" i="3"/>
  <c r="D105" i="3"/>
  <c r="D120" i="3"/>
  <c r="D135" i="3"/>
  <c r="D98" i="3"/>
  <c r="D113" i="3"/>
  <c r="C70" i="3"/>
  <c r="C83" i="3" l="1"/>
  <c r="D90" i="3" s="1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C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C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67" i="3" l="1"/>
  <c r="C57" i="3"/>
  <c r="D36" i="3"/>
  <c r="C10" i="3"/>
  <c r="D68" i="3"/>
  <c r="D37" i="3"/>
  <c r="D65" i="3"/>
  <c r="D66" i="3"/>
  <c r="D89" i="3"/>
  <c r="D83" i="3"/>
  <c r="D88" i="3"/>
  <c r="C69" i="3"/>
  <c r="D38" i="3"/>
  <c r="D84" i="3"/>
  <c r="D85" i="3"/>
  <c r="D86" i="3"/>
  <c r="D64" i="3"/>
  <c r="D87" i="3"/>
  <c r="C9" i="3" l="1"/>
  <c r="A1" i="2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<sst xmlns="http://schemas.openxmlformats.org/spreadsheetml/2006/main" count="833" uniqueCount="590">
  <si>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</si>
  <si>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</si>
  <si>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</si>
  <si>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</si>
  <si>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</si>
  <si>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</si>
  <si>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</si>
  <si>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</si>
  <si>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</si>
  <si>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</si>
  <si>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</si>
  <si>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</si>
  <si>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</si>
  <si>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</si>
  <si>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</si>
  <si>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</si>
  <si>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</si>
  <si>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</si>
  <si>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</si>
  <si>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</si>
  <si>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</si>
  <si>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</si>
  <si>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</si>
  <si>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</si>
  <si>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</si>
  <si>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</si>
  <si>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</si>
  <si>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</si>
  <si>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</si>
  <si>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</si>
  <si>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</si>
  <si>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</si>
  <si>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</si>
  <si>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</si>
  <si>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</si>
  <si>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</si>
  <si>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</si>
  <si>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</si>
  <si>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</si>
  <si>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</si>
  <si>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</si>
  <si>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</si>
  <si>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</si>
  <si>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</si>
  <si>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</si>
  <si>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</si>
  <si>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</si>
  <si>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</si>
  <si>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</si>
  <si>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</si>
  <si>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</si>
  <si>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</si>
  <si>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</si>
  <si>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</si>
  <si>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</si>
  <si>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</si>
  <si>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</si>
  <si>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</si>
  <si>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</si>
  <si>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</si>
  <si>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</si>
  <si>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</si>
  <si>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</si>
  <si>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</si>
  <si>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</si>
  <si>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</si>
  <si>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</si>
  <si>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</si>
  <si>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</si>
  <si>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</si>
  <si>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</si>
  <si>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</si>
  <si>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</si>
  <si>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</si>
  <si>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</si>
  <si>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</si>
  <si>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</si>
  <si>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</si>
  <si>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</si>
  <si>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</si>
  <si>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</si>
  <si>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</si>
  <si>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</si>
  <si>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</si>
  <si>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</si>
  <si>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</si>
  <si>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</si>
  <si>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</si>
  <si>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</si>
  <si>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</si>
  <si>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</si>
  <si>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</si>
  <si>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</si>
  <si>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</si>
  <si>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</si>
  <si>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</si>
  <si>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</si>
  <si>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</si>
  <si>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</si>
  <si>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</si>
  <si>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</si>
  <si>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</si>
  <si>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</si>
  <si>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</si>
  <si>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</si>
  <si>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</si>
  <si>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</si>
  <si>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</si>
  <si>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</si>
  <si>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</si>
  <si>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</si>
  <si>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</si>
  <si>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</si>
  <si>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</si>
  <si>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</si>
  <si>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</si>
  <si>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</si>
  <si>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</si>
  <si>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</si>
  <si>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</si>
  <si>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</si>
  <si>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</si>
  <si>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</si>
  <si>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</si>
  <si>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</si>
  <si>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</si>
  <si>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</si>
  <si>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</si>
  <si>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</si>
  <si>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</si>
  <si>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</si>
  <si>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</si>
  <si>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</si>
  <si>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</si>
  <si>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</si>
  <si>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</si>
  <si>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</si>
  <si>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</si>
  <si>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</si>
  <si>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</si>
  <si>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</si>
  <si>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</si>
  <si>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</si>
  <si>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</si>
  <si>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</si>
  <si>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</si>
  <si>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</si>
  <si>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</si>
  <si>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</si>
  <si>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</si>
  <si>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</si>
  <si>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</si>
  <si>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</si>
  <si>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</si>
  <si>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</si>
  <si>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</si>
  <si>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</si>
  <si>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</si>
  <si>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</si>
  <si>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</si>
  <si>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</si>
  <si>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</si>
  <si>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</si>
  <si>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</si>
  <si>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</si>
  <si>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</si>
  <si>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</si>
  <si>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</si>
  <si>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</si>
  <si>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</si>
  <si>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</si>
  <si>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</si>
  <si>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</si>
  <si>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</si>
  <si>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</si>
  <si>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</si>
  <si>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</si>
  <si>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</si>
  <si>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</si>
  <si>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</si>
  <si>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</si>
  <si>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</si>
  <si>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</si>
  <si>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</si>
  <si>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</si>
  <si>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</si>
  <si>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</si>
  <si>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</si>
  <si>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</si>
  <si>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</si>
  <si>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</si>
  <si>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</si>
  <si>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</si>
  <si>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</si>
  <si>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</si>
  <si>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</si>
  <si>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</si>
  <si>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</si>
  <si>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</si>
  <si>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</si>
  <si>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</si>
  <si>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</si>
  <si>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</si>
  <si>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</si>
  <si>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</si>
  <si>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</si>
  <si>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</si>
  <si>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</si>
  <si>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</si>
  <si>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</si>
  <si>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</si>
  <si>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</si>
  <si>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</si>
  <si>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</si>
  <si>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</si>
  <si>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</si>
  <si>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</si>
  <si>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</si>
  <si>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</si>
  <si>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</si>
  <si>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</si>
  <si>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</si>
  <si>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</si>
  <si>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</si>
  <si>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</si>
  <si>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</si>
  <si>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</si>
  <si>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</si>
  <si>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</si>
  <si>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</si>
  <si>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</si>
  <si>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</si>
  <si>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</si>
  <si>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</si>
  <si>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</si>
  <si>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</si>
  <si>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</si>
  <si>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</si>
  <si>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</si>
  <si>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</si>
  <si>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</si>
  <si>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</si>
  <si>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</si>
  <si>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</si>
  <si>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</si>
  <si>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</si>
  <si>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</si>
  <si>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</si>
  <si>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</si>
  <si>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</si>
  <si>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</si>
  <si>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</si>
  <si>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</si>
  <si>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</si>
  <si>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</si>
  <si>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</si>
  <si>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</si>
  <si>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</si>
  <si>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</si>
  <si>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</si>
  <si>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</si>
  <si>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</si>
  <si>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</si>
  <si>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</si>
  <si>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</si>
  <si>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</si>
  <si>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</si>
  <si>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</si>
  <si>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</si>
  <si>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</si>
  <si>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</si>
  <si>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</si>
  <si>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</si>
  <si>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</si>
  <si>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</si>
  <si>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</si>
  <si>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</si>
  <si>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</si>
  <si>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</si>
  <si>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</si>
  <si>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</si>
  <si>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</si>
  <si>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</si>
  <si>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</si>
  <si>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</si>
  <si>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</si>
  <si>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</si>
  <si>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</si>
  <si>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</si>
  <si>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</si>
  <si>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</si>
  <si>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</si>
  <si>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</si>
  <si>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</si>
  <si>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</si>
  <si>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</si>
  <si>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</si>
  <si>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</si>
  <si>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</si>
  <si>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</si>
  <si>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</si>
  <si>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</si>
  <si>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</si>
  <si>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</si>
  <si>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</si>
  <si>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</si>
  <si>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</si>
  <si>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</si>
  <si>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</si>
  <si>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</si>
  <si>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</si>
  <si>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</si>
  <si>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</si>
  <si>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</si>
  <si>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</si>
  <si>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</si>
  <si>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</si>
  <si>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</si>
  <si>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</si>
  <si>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</si>
  <si>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</si>
  <si>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</si>
  <si>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</si>
  <si>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</si>
  <si>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</si>
  <si>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</si>
  <si>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</si>
  <si>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</si>
  <si>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</si>
  <si>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</si>
  <si>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</si>
  <si>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</si>
  <si>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</si>
  <si>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</si>
  <si>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</si>
  <si>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</si>
  <si>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</si>
  <si>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</si>
  <si>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</si>
  <si>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</si>
  <si>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</si>
  <si>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</si>
  <si>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</si>
  <si>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</si>
  <si>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</si>
  <si>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</si>
  <si>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</si>
  <si>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</si>
  <si>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</si>
  <si>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</si>
  <si>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</si>
  <si>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</si>
  <si>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</si>
  <si>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</si>
  <si>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</si>
  <si>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</si>
  <si>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</si>
  <si>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</si>
  <si>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</si>
  <si>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</si>
  <si>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</si>
  <si>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</si>
  <si>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</si>
  <si>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</si>
  <si>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</si>
  <si>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</si>
  <si>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</si>
  <si>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</si>
  <si>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</si>
  <si>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</si>
  <si>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</si>
  <si>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</si>
  <si>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</si>
  <si>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</si>
  <si>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</si>
  <si>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</si>
  <si>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</si>
  <si>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</si>
  <si>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</si>
  <si>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</si>
  <si>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</si>
  <si>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</si>
  <si>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</si>
  <si>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</si>
  <si>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</si>
  <si>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</si>
  <si>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</si>
  <si>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</si>
  <si>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</si>
  <si>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</si>
  <si>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</si>
  <si>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</si>
  <si>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</si>
  <si>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</si>
  <si>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</si>
  <si>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</si>
  <si>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</si>
  <si>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</si>
  <si>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</si>
  <si>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</si>
  <si>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</si>
  <si>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</si>
  <si>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</si>
  <si>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</si>
  <si>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</si>
  <si>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</si>
  <si>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</si>
  <si>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</si>
  <si>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</si>
  <si>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</si>
  <si>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</si>
  <si>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</si>
  <si>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</si>
  <si>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</si>
  <si>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</si>
  <si>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</si>
  <si>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</si>
  <si>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</si>
  <si>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</si>
  <si>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</si>
  <si>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</si>
  <si>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</si>
  <si>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</si>
  <si>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</si>
  <si>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</si>
  <si>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</si>
  <si>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</si>
  <si>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</si>
  <si>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</si>
  <si>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</si>
  <si>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</si>
  <si>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</si>
  <si>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</si>
  <si>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</si>
  <si>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</si>
  <si>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</si>
  <si>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</si>
  <si>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</si>
  <si>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</si>
  <si>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</si>
  <si>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</si>
  <si>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</si>
  <si>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</si>
  <si>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</si>
  <si>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</si>
  <si>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</si>
  <si>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</si>
  <si>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</si>
  <si>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</si>
  <si>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</si>
  <si>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</si>
  <si>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</si>
  <si>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</si>
  <si>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</si>
  <si>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</si>
  <si>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</si>
  <si>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</si>
  <si>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</si>
  <si>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</si>
  <si>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</si>
  <si>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</si>
  <si>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</si>
  <si>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</si>
  <si>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</si>
  <si>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</si>
  <si>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</si>
  <si>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</si>
  <si>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</si>
  <si>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</si>
  <si>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</si>
  <si>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</si>
  <si>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</si>
  <si>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</si>
  <si>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</si>
  <si>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</si>
  <si>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</si>
  <si>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</si>
  <si>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</si>
  <si>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</si>
  <si>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</si>
  <si>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</si>
  <si>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</si>
  <si>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</si>
  <si>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</si>
  <si>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</si>
  <si>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</si>
  <si>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</si>
  <si>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</si>
  <si>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</si>
  <si>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</si>
  <si>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</si>
  <si>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</si>
  <si>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</si>
  <si>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</si>
  <si>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</si>
  <si>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</si>
  <si>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</si>
  <si>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</si>
  <si>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</si>
  <si>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</si>
  <si>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</si>
  <si>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</si>
  <si>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</si>
  <si>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</si>
  <si>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</si>
  <si>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</si>
  <si>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</si>
  <si>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</si>
  <si>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</si>
  <si>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</si>
  <si>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</si>
  <si>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</si>
  <si>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</si>
  <si>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</si>
  <si>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</si>
  <si>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</si>
  <si>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</si>
  <si>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</si>
  <si>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</si>
  <si>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</si>
  <si>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</si>
  <si>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</si>
  <si>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</si>
  <si>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</si>
  <si>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</si>
  <si>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</si>
  <si>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</si>
  <si>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</si>
  <si>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</si>
  <si>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</si>
  <si>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</si>
  <si>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</si>
  <si>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</si>
  <si>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</si>
  <si>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</si>
  <si>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</si>
  <si>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</si>
  <si>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</si>
  <si>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</si>
  <si>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</si>
  <si>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</si>
  <si>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</si>
  <si>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</si>
  <si>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</si>
  <si>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</si>
  <si>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</si>
  <si>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</si>
  <si>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</si>
  <si>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</si>
  <si>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</si>
  <si>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</si>
  <si>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</si>
  <si>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</si>
  <si>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</si>
  <si>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</si>
  <si>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</si>
  <si>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</si>
  <si>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</si>
  <si>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</si>
  <si>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</si>
  <si>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</si>
  <si>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</si>
  <si>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</si>
  <si>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</si>
  <si>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</si>
  <si>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</si>
  <si>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</si>
  <si>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</si>
  <si>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</si>
  <si>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</si>
  <si>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</si>
  <si>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</si>
  <si>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</si>
  <si>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</si>
  <si>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</si>
  <si>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</si>
  <si>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</si>
  <si>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</si>
  <si>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</si>
  <si>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</si>
  <si>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</si>
  <si>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</si>
  <si>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</si>
  <si>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</si>
  <si>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</si>
  <si>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</si>
  <si>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lnstituto Municipal de las Juventudes de León Guanajuato</t>
  </si>
  <si>
    <t>Del 01 de Enero al 31 de Diciembre del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</si>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</sst>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3" fillId="0" borderId="9"/>
  </cellStyleXfs>
  <cellXfs count="131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12" fillId="0" borderId="0" xfId="1" applyFont="1"/>
    <xf numFmtId="43" fontId="7" fillId="0" borderId="0" xfId="1" applyFont="1"/>
    <xf numFmtId="4" fontId="6" fillId="0" borderId="9" xfId="2" applyNumberFormat="1" applyFont="1"/>
    <xf numFmtId="43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3">
    <cellStyle name="Millares" xfId="1" builtinId="3"/>
    <cellStyle name="Normal" xfId="0" builtinId="0"/>
    <cellStyle name="Normal 2 3" xfId="2" xr:uid="{FBBA6A08-E3E5-4333-9809-3A0FE5CA2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46</xdr:row>
      <xdr:rowOff>167640</xdr:rowOff>
    </xdr:from>
    <xdr:to>
      <xdr:col>1</xdr:col>
      <xdr:colOff>4724400</xdr:colOff>
      <xdr:row>55</xdr:row>
      <xdr:rowOff>6341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EBADE5-C056-42F9-A26C-BBEE6611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39318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1" t="s">
        <v>586</v>
      </c>
      <c r="B1" s="112"/>
      <c r="C1" s="66" t="s">
        <v>0</v>
      </c>
      <c r="D1" s="67">
        <v>2025</v>
      </c>
    </row>
    <row r="2" spans="1:4" ht="11.25" customHeight="1" x14ac:dyDescent="0.3">
      <c r="A2" s="113" t="s">
        <v>1</v>
      </c>
      <c r="B2" s="114"/>
      <c r="C2" s="68" t="s">
        <v>2</v>
      </c>
      <c r="D2" s="69" t="s">
        <v>588</v>
      </c>
    </row>
    <row r="3" spans="1:4" ht="11.25" customHeight="1" x14ac:dyDescent="0.3">
      <c r="A3" s="113" t="s">
        <v>587</v>
      </c>
      <c r="B3" s="114"/>
      <c r="C3" s="68" t="s">
        <v>3</v>
      </c>
      <c r="D3" s="70" t="s">
        <v>589</v>
      </c>
    </row>
    <row r="4" spans="1:4" ht="11.25" customHeight="1" x14ac:dyDescent="0.3">
      <c r="A4" s="115" t="s">
        <v>4</v>
      </c>
      <c r="B4" s="116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9" t="s">
        <v>65</v>
      </c>
      <c r="B45" s="110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5"/>
  <sheetViews>
    <sheetView topLeftCell="A54" workbookViewId="0">
      <selection activeCell="C59" sqref="C59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11.6640625" customWidth="1"/>
    <col min="7" max="26" width="9.109375" customWidth="1"/>
  </cols>
  <sheetData>
    <row r="1" spans="1:7" ht="11.25" customHeight="1" x14ac:dyDescent="0.3">
      <c r="A1" s="117" t="str">
        <f>'Notas a los Edos Financieros'!A1</f>
        <v>lnstituto Municipal de las Juventudes de León Guanajuato</v>
      </c>
      <c r="B1" s="118"/>
      <c r="C1" s="118"/>
      <c r="D1" s="81" t="s">
        <v>0</v>
      </c>
      <c r="E1" s="75">
        <f>'Notas a los Edos Financieros'!D1</f>
        <v>2025</v>
      </c>
    </row>
    <row r="2" spans="1:7" ht="11.25" customHeight="1" x14ac:dyDescent="0.3">
      <c r="A2" s="117" t="s">
        <v>66</v>
      </c>
      <c r="B2" s="118"/>
      <c r="C2" s="118"/>
      <c r="D2" s="81" t="s">
        <v>2</v>
      </c>
      <c r="E2" s="75" t="str">
        <f>'Notas a los Edos Financieros'!D2</f>
        <v>Anual</v>
      </c>
    </row>
    <row r="3" spans="1:7" ht="11.25" customHeight="1" x14ac:dyDescent="0.3">
      <c r="A3" s="117" t="str">
        <f>'Notas a los Edos Financieros'!A3</f>
        <v>Del 01 de Enero al 31 de Diciembre del 2025</v>
      </c>
      <c r="B3" s="118"/>
      <c r="C3" s="118"/>
      <c r="D3" s="81" t="s">
        <v>3</v>
      </c>
      <c r="E3" s="75" t="str">
        <f>'Notas a los Edos Financieros'!D3</f>
        <v>Cuenta Pública</v>
      </c>
    </row>
    <row r="4" spans="1:7" ht="11.25" customHeight="1" x14ac:dyDescent="0.3">
      <c r="A4" s="117" t="s">
        <v>4</v>
      </c>
      <c r="B4" s="118"/>
      <c r="C4" s="118"/>
      <c r="D4" s="82"/>
      <c r="E4" s="82"/>
    </row>
    <row r="5" spans="1:7" ht="9.75" customHeight="1" x14ac:dyDescent="0.3">
      <c r="A5" s="76" t="s">
        <v>67</v>
      </c>
      <c r="B5" s="77"/>
      <c r="C5" s="77"/>
      <c r="D5" s="83"/>
      <c r="E5" s="77"/>
    </row>
    <row r="6" spans="1:7" ht="9.75" customHeight="1" x14ac:dyDescent="0.3">
      <c r="A6" s="13"/>
      <c r="B6" s="13"/>
      <c r="C6" s="13"/>
      <c r="D6" s="17"/>
      <c r="E6" s="13"/>
    </row>
    <row r="7" spans="1:7" ht="9.75" customHeight="1" x14ac:dyDescent="0.3">
      <c r="A7" s="77" t="s">
        <v>68</v>
      </c>
      <c r="B7" s="77"/>
      <c r="C7" s="77"/>
      <c r="D7" s="83"/>
      <c r="E7" s="77"/>
    </row>
    <row r="8" spans="1:7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7" ht="9.75" customHeight="1" x14ac:dyDescent="0.3">
      <c r="A9" s="18">
        <v>4000</v>
      </c>
      <c r="B9" s="19" t="s">
        <v>10</v>
      </c>
      <c r="C9" s="20">
        <f>+C10+C57+C69</f>
        <v>58667570.329999998</v>
      </c>
      <c r="D9" s="21"/>
      <c r="E9" s="13"/>
      <c r="G9" s="103"/>
    </row>
    <row r="10" spans="1:7" ht="9.75" customHeight="1" x14ac:dyDescent="0.3">
      <c r="A10" s="18">
        <v>4100</v>
      </c>
      <c r="B10" s="19" t="s">
        <v>74</v>
      </c>
      <c r="C10" s="20">
        <f>+C11+C21+C27+C30+C36+C39+C48</f>
        <v>0</v>
      </c>
      <c r="D10" s="21"/>
      <c r="E10" s="13"/>
      <c r="G10" s="103"/>
    </row>
    <row r="11" spans="1:7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7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7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7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7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7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20">
        <f>+C37+C38</f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3">
      <c r="A57" s="18">
        <v>4200</v>
      </c>
      <c r="B57" s="25" t="s">
        <v>120</v>
      </c>
      <c r="C57" s="20">
        <f>+C58+C64</f>
        <v>58435548.140000001</v>
      </c>
      <c r="D57" s="21"/>
      <c r="E57" s="13"/>
    </row>
    <row r="58" spans="1:5" ht="9.75" customHeight="1" x14ac:dyDescent="0.3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3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3">
      <c r="A64" s="18">
        <v>4220</v>
      </c>
      <c r="B64" s="19" t="s">
        <v>127</v>
      </c>
      <c r="C64" s="20">
        <f>+SUM(C65:C68)</f>
        <v>58435548.140000001</v>
      </c>
      <c r="D64" s="21">
        <f t="shared" ref="D64:D68" si="8">IFERROR(C64/$C$64,"")</f>
        <v>1</v>
      </c>
      <c r="E64" s="13"/>
    </row>
    <row r="65" spans="1:7" ht="9.75" customHeight="1" x14ac:dyDescent="0.3">
      <c r="A65" s="22">
        <v>4221</v>
      </c>
      <c r="B65" s="1" t="s">
        <v>128</v>
      </c>
      <c r="C65" s="23">
        <v>58435548.140000001</v>
      </c>
      <c r="D65" s="21">
        <f t="shared" si="8"/>
        <v>1</v>
      </c>
      <c r="E65" s="13"/>
      <c r="G65" s="103"/>
    </row>
    <row r="66" spans="1:7" ht="9.75" customHeight="1" x14ac:dyDescent="0.3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7" ht="9.75" customHeight="1" x14ac:dyDescent="0.3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7" ht="9.75" customHeight="1" x14ac:dyDescent="0.3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7" ht="9.75" customHeight="1" x14ac:dyDescent="0.3">
      <c r="A69" s="26">
        <v>4300</v>
      </c>
      <c r="B69" s="19" t="s">
        <v>132</v>
      </c>
      <c r="C69" s="20">
        <f>+C70+C73+C79+C81+C83</f>
        <v>232022.19</v>
      </c>
      <c r="D69" s="21"/>
      <c r="E69" s="1"/>
    </row>
    <row r="70" spans="1:7" ht="9.75" customHeight="1" x14ac:dyDescent="0.3">
      <c r="A70" s="26">
        <v>4310</v>
      </c>
      <c r="B70" s="19" t="s">
        <v>133</v>
      </c>
      <c r="C70" s="20">
        <f>+C71+C72</f>
        <v>232022.19</v>
      </c>
      <c r="D70" s="21">
        <f t="shared" ref="D70:D72" si="9">IFERROR(C70/$C$70,"")</f>
        <v>1</v>
      </c>
      <c r="E70" s="1"/>
    </row>
    <row r="71" spans="1:7" ht="9.75" customHeight="1" x14ac:dyDescent="0.3">
      <c r="A71" s="16">
        <v>4311</v>
      </c>
      <c r="B71" s="1" t="s">
        <v>134</v>
      </c>
      <c r="C71" s="23">
        <v>232022.19</v>
      </c>
      <c r="D71" s="21">
        <f t="shared" si="9"/>
        <v>1</v>
      </c>
      <c r="E71" s="1"/>
      <c r="G71" s="103"/>
    </row>
    <row r="72" spans="1:7" ht="9.75" customHeight="1" x14ac:dyDescent="0.3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7" ht="9.75" customHeight="1" x14ac:dyDescent="0.3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7" ht="9.75" customHeight="1" x14ac:dyDescent="0.3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7" ht="9.75" customHeight="1" x14ac:dyDescent="0.3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7" ht="9.75" customHeight="1" x14ac:dyDescent="0.3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7" ht="9.75" customHeight="1" x14ac:dyDescent="0.3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7" ht="9.75" customHeight="1" x14ac:dyDescent="0.3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7" ht="9.75" customHeight="1" x14ac:dyDescent="0.3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7" ht="9.75" customHeight="1" x14ac:dyDescent="0.3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9" ht="9.75" customHeight="1" x14ac:dyDescent="0.3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9" ht="9.75" customHeight="1" x14ac:dyDescent="0.3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9" ht="9.75" customHeight="1" x14ac:dyDescent="0.3">
      <c r="A83" s="26">
        <v>4390</v>
      </c>
      <c r="B83" s="19" t="s">
        <v>144</v>
      </c>
      <c r="C83" s="20">
        <f>+SUM(C84:C90)</f>
        <v>0</v>
      </c>
      <c r="D83" s="21" t="str">
        <f t="shared" ref="D83:D90" si="13">IFERROR(C83/$C$83,"")</f>
        <v/>
      </c>
      <c r="E83" s="1"/>
    </row>
    <row r="84" spans="1:9" ht="9.75" customHeight="1" x14ac:dyDescent="0.3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9" ht="9.75" customHeight="1" x14ac:dyDescent="0.3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9" ht="9.75" customHeight="1" x14ac:dyDescent="0.3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9" ht="9.75" customHeight="1" x14ac:dyDescent="0.3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9" ht="9.75" customHeight="1" x14ac:dyDescent="0.3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9" ht="9.75" customHeight="1" x14ac:dyDescent="0.3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9" ht="9.75" customHeight="1" x14ac:dyDescent="0.3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9" ht="9.75" customHeight="1" x14ac:dyDescent="0.3">
      <c r="A91" s="13"/>
      <c r="B91" s="13"/>
      <c r="C91" s="13"/>
      <c r="D91" s="17"/>
      <c r="E91" s="13"/>
    </row>
    <row r="92" spans="1:9" ht="9.75" customHeight="1" x14ac:dyDescent="0.3">
      <c r="A92" s="77" t="s">
        <v>151</v>
      </c>
      <c r="B92" s="77"/>
      <c r="C92" s="77"/>
      <c r="D92" s="83"/>
      <c r="E92" s="77"/>
    </row>
    <row r="93" spans="1:9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9" ht="9.75" customHeight="1" x14ac:dyDescent="0.3">
      <c r="A94" s="26">
        <v>5000</v>
      </c>
      <c r="B94" s="19" t="s">
        <v>12</v>
      </c>
      <c r="C94" s="20">
        <f>+C95+C123+C156+C166+C181+C210</f>
        <v>56789239.299999997</v>
      </c>
      <c r="D94" s="21"/>
      <c r="E94" s="1"/>
      <c r="G94" s="107"/>
      <c r="H94" s="107"/>
      <c r="I94" s="107"/>
    </row>
    <row r="95" spans="1:9" ht="9.75" customHeight="1" x14ac:dyDescent="0.3">
      <c r="A95" s="26">
        <v>5100</v>
      </c>
      <c r="B95" s="19" t="s">
        <v>152</v>
      </c>
      <c r="C95" s="20">
        <f>+C96+C103+C113</f>
        <v>54666995.919999994</v>
      </c>
      <c r="D95" s="21"/>
      <c r="E95" s="1"/>
      <c r="G95" s="107"/>
      <c r="H95" s="107"/>
      <c r="I95" s="107"/>
    </row>
    <row r="96" spans="1:9" ht="9.75" customHeight="1" x14ac:dyDescent="0.3">
      <c r="A96" s="26">
        <v>5110</v>
      </c>
      <c r="B96" s="19" t="s">
        <v>153</v>
      </c>
      <c r="C96" s="20">
        <f>+SUM(C97:C102)</f>
        <v>36369567.329999998</v>
      </c>
      <c r="D96" s="21">
        <f>IFERROR(C96/$C$96,"")</f>
        <v>1</v>
      </c>
      <c r="E96" s="1"/>
      <c r="G96" s="107"/>
      <c r="H96" s="107"/>
      <c r="I96" s="107"/>
    </row>
    <row r="97" spans="1:9" ht="9.75" customHeight="1" x14ac:dyDescent="0.3">
      <c r="A97" s="16">
        <v>5111</v>
      </c>
      <c r="B97" s="1" t="s">
        <v>154</v>
      </c>
      <c r="C97" s="23">
        <v>20512135.940000001</v>
      </c>
      <c r="D97" s="21">
        <f>IFERROR(C97/$C$96,"")</f>
        <v>0.5639917504072216</v>
      </c>
      <c r="E97" s="1"/>
      <c r="G97" s="107"/>
      <c r="H97" s="107"/>
      <c r="I97" s="107"/>
    </row>
    <row r="98" spans="1:9" ht="9.75" customHeight="1" x14ac:dyDescent="0.3">
      <c r="A98" s="16">
        <v>5112</v>
      </c>
      <c r="B98" s="1" t="s">
        <v>155</v>
      </c>
      <c r="C98" s="23">
        <v>0</v>
      </c>
      <c r="D98" s="21">
        <f>IFERROR(C98/$C$96,"")</f>
        <v>0</v>
      </c>
      <c r="E98" s="1"/>
      <c r="G98" s="107"/>
      <c r="H98" s="107"/>
      <c r="I98" s="107"/>
    </row>
    <row r="99" spans="1:9" ht="9.75" customHeight="1" x14ac:dyDescent="0.3">
      <c r="A99" s="16">
        <v>5113</v>
      </c>
      <c r="B99" s="1" t="s">
        <v>156</v>
      </c>
      <c r="C99" s="23">
        <v>4199250.4400000004</v>
      </c>
      <c r="D99" s="21">
        <f t="shared" ref="D99:D102" si="14">IFERROR(C99/$C$96,"")</f>
        <v>0.11546055530157995</v>
      </c>
      <c r="E99" s="1"/>
      <c r="G99" s="107"/>
      <c r="H99" s="107"/>
      <c r="I99" s="107"/>
    </row>
    <row r="100" spans="1:9" ht="9.75" customHeight="1" x14ac:dyDescent="0.3">
      <c r="A100" s="16">
        <v>5114</v>
      </c>
      <c r="B100" s="1" t="s">
        <v>157</v>
      </c>
      <c r="C100" s="23">
        <v>5800375.7699999996</v>
      </c>
      <c r="D100" s="21">
        <f t="shared" si="14"/>
        <v>0.15948432153097047</v>
      </c>
      <c r="E100" s="1"/>
      <c r="G100" s="107"/>
      <c r="H100" s="107"/>
      <c r="I100" s="107"/>
    </row>
    <row r="101" spans="1:9" ht="11.25" customHeight="1" x14ac:dyDescent="0.3">
      <c r="A101" s="16">
        <v>5115</v>
      </c>
      <c r="B101" s="1" t="s">
        <v>158</v>
      </c>
      <c r="C101" s="23">
        <v>5857805.1799999997</v>
      </c>
      <c r="D101" s="21">
        <f t="shared" si="14"/>
        <v>0.161063372760228</v>
      </c>
      <c r="E101" s="1"/>
      <c r="G101" s="107"/>
      <c r="H101" s="107"/>
      <c r="I101" s="107"/>
    </row>
    <row r="102" spans="1:9" ht="9.75" customHeight="1" x14ac:dyDescent="0.3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  <c r="G102" s="107"/>
      <c r="H102" s="107"/>
      <c r="I102" s="107"/>
    </row>
    <row r="103" spans="1:9" ht="9.75" customHeight="1" x14ac:dyDescent="0.3">
      <c r="A103" s="26">
        <v>5120</v>
      </c>
      <c r="B103" s="19" t="s">
        <v>160</v>
      </c>
      <c r="C103" s="20">
        <f>+SUM(C104:C112)</f>
        <v>3860725.8700000006</v>
      </c>
      <c r="D103" s="21">
        <f t="shared" ref="D103:D112" si="15">IFERROR(C103/$C$103,"")</f>
        <v>1</v>
      </c>
      <c r="E103" s="1"/>
      <c r="G103" s="107"/>
      <c r="H103" s="107"/>
      <c r="I103" s="107"/>
    </row>
    <row r="104" spans="1:9" ht="9.75" customHeight="1" x14ac:dyDescent="0.3">
      <c r="A104" s="16">
        <v>5121</v>
      </c>
      <c r="B104" s="1" t="s">
        <v>161</v>
      </c>
      <c r="C104" s="23">
        <v>1562732.5</v>
      </c>
      <c r="D104" s="21">
        <f t="shared" si="15"/>
        <v>0.40477686130043722</v>
      </c>
      <c r="E104" s="1"/>
      <c r="G104" s="107"/>
      <c r="H104" s="107"/>
      <c r="I104" s="107"/>
    </row>
    <row r="105" spans="1:9" ht="9.75" customHeight="1" x14ac:dyDescent="0.3">
      <c r="A105" s="16">
        <v>5122</v>
      </c>
      <c r="B105" s="1" t="s">
        <v>162</v>
      </c>
      <c r="C105" s="23">
        <v>17024.009999999998</v>
      </c>
      <c r="D105" s="21">
        <f t="shared" si="15"/>
        <v>4.4095360751422626E-3</v>
      </c>
      <c r="E105" s="1"/>
      <c r="G105" s="107"/>
      <c r="H105" s="107"/>
      <c r="I105" s="107"/>
    </row>
    <row r="106" spans="1:9" ht="9.75" customHeight="1" x14ac:dyDescent="0.3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  <c r="G106" s="107"/>
      <c r="H106" s="107"/>
      <c r="I106" s="107"/>
    </row>
    <row r="107" spans="1:9" ht="9.75" customHeight="1" x14ac:dyDescent="0.3">
      <c r="A107" s="16">
        <v>5124</v>
      </c>
      <c r="B107" s="1" t="s">
        <v>164</v>
      </c>
      <c r="C107" s="23">
        <v>1109678.1000000001</v>
      </c>
      <c r="D107" s="21">
        <f t="shared" si="15"/>
        <v>0.28742732257237419</v>
      </c>
      <c r="E107" s="1"/>
      <c r="G107" s="107"/>
      <c r="H107" s="107"/>
      <c r="I107" s="107"/>
    </row>
    <row r="108" spans="1:9" ht="9.75" customHeight="1" x14ac:dyDescent="0.3">
      <c r="A108" s="16">
        <v>5125</v>
      </c>
      <c r="B108" s="1" t="s">
        <v>165</v>
      </c>
      <c r="C108" s="23">
        <v>73685.990000000005</v>
      </c>
      <c r="D108" s="21">
        <f t="shared" si="15"/>
        <v>1.9086045598984729E-2</v>
      </c>
      <c r="E108" s="1"/>
      <c r="G108" s="107"/>
      <c r="H108" s="107"/>
      <c r="I108" s="107"/>
    </row>
    <row r="109" spans="1:9" ht="9.75" customHeight="1" x14ac:dyDescent="0.3">
      <c r="A109" s="16">
        <v>5126</v>
      </c>
      <c r="B109" s="1" t="s">
        <v>166</v>
      </c>
      <c r="C109" s="23">
        <v>525862.21</v>
      </c>
      <c r="D109" s="21">
        <f t="shared" si="15"/>
        <v>0.13620811932964302</v>
      </c>
      <c r="E109" s="1"/>
      <c r="G109" s="107"/>
      <c r="H109" s="107"/>
      <c r="I109" s="107"/>
    </row>
    <row r="110" spans="1:9" ht="9.75" customHeight="1" x14ac:dyDescent="0.3">
      <c r="A110" s="16">
        <v>5127</v>
      </c>
      <c r="B110" s="1" t="s">
        <v>167</v>
      </c>
      <c r="C110" s="23">
        <v>307953.40999999997</v>
      </c>
      <c r="D110" s="21">
        <f t="shared" si="15"/>
        <v>7.9765676292370358E-2</v>
      </c>
      <c r="E110" s="1"/>
      <c r="G110" s="107"/>
      <c r="H110" s="107"/>
      <c r="I110" s="107"/>
    </row>
    <row r="111" spans="1:9" ht="9.75" customHeight="1" x14ac:dyDescent="0.3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  <c r="G111" s="107"/>
      <c r="H111" s="107"/>
      <c r="I111" s="107"/>
    </row>
    <row r="112" spans="1:9" ht="9.75" customHeight="1" x14ac:dyDescent="0.3">
      <c r="A112" s="16">
        <v>5129</v>
      </c>
      <c r="B112" s="1" t="s">
        <v>169</v>
      </c>
      <c r="C112" s="23">
        <v>263789.65000000002</v>
      </c>
      <c r="D112" s="21">
        <f t="shared" si="15"/>
        <v>6.8326438831048109E-2</v>
      </c>
      <c r="E112" s="1"/>
      <c r="G112" s="107"/>
      <c r="H112" s="107"/>
      <c r="I112" s="107"/>
    </row>
    <row r="113" spans="1:9" ht="9.75" customHeight="1" x14ac:dyDescent="0.3">
      <c r="A113" s="26">
        <v>5130</v>
      </c>
      <c r="B113" s="19" t="s">
        <v>170</v>
      </c>
      <c r="C113" s="20">
        <f>+SUM(C114:C122)</f>
        <v>14436702.719999999</v>
      </c>
      <c r="D113" s="21">
        <f t="shared" ref="D113:D122" si="16">IFERROR(C113/$C$113,"")</f>
        <v>1</v>
      </c>
      <c r="E113" s="1"/>
      <c r="F113" s="104"/>
      <c r="G113" s="107"/>
      <c r="H113" s="107"/>
      <c r="I113" s="107"/>
    </row>
    <row r="114" spans="1:9" ht="9.75" customHeight="1" x14ac:dyDescent="0.3">
      <c r="A114" s="16">
        <v>5131</v>
      </c>
      <c r="B114" s="1" t="s">
        <v>171</v>
      </c>
      <c r="C114" s="23">
        <v>359052.96</v>
      </c>
      <c r="D114" s="21">
        <f t="shared" si="16"/>
        <v>2.4870842529893144E-2</v>
      </c>
      <c r="E114" s="1"/>
      <c r="G114" s="107"/>
      <c r="H114" s="107"/>
      <c r="I114" s="107"/>
    </row>
    <row r="115" spans="1:9" ht="9.75" customHeight="1" x14ac:dyDescent="0.3">
      <c r="A115" s="16">
        <v>5132</v>
      </c>
      <c r="B115" s="1" t="s">
        <v>172</v>
      </c>
      <c r="C115" s="23">
        <v>1132968.47</v>
      </c>
      <c r="D115" s="21">
        <f t="shared" si="16"/>
        <v>7.8478340378266107E-2</v>
      </c>
      <c r="E115" s="1"/>
      <c r="G115" s="107"/>
      <c r="H115" s="107"/>
      <c r="I115" s="107"/>
    </row>
    <row r="116" spans="1:9" ht="9.75" customHeight="1" x14ac:dyDescent="0.3">
      <c r="A116" s="16">
        <v>5133</v>
      </c>
      <c r="B116" s="1" t="s">
        <v>173</v>
      </c>
      <c r="C116" s="23">
        <v>3052978.96</v>
      </c>
      <c r="D116" s="21">
        <f t="shared" si="16"/>
        <v>0.21147342431388655</v>
      </c>
      <c r="E116" s="1"/>
      <c r="G116" s="107"/>
      <c r="H116" s="107"/>
      <c r="I116" s="107"/>
    </row>
    <row r="117" spans="1:9" ht="9.75" customHeight="1" x14ac:dyDescent="0.3">
      <c r="A117" s="16">
        <v>5134</v>
      </c>
      <c r="B117" s="1" t="s">
        <v>174</v>
      </c>
      <c r="C117" s="23">
        <v>275859.07</v>
      </c>
      <c r="D117" s="21">
        <f t="shared" si="16"/>
        <v>1.9108176939727137E-2</v>
      </c>
      <c r="E117" s="1"/>
      <c r="G117" s="107"/>
      <c r="H117" s="107"/>
      <c r="I117" s="107"/>
    </row>
    <row r="118" spans="1:9" ht="9.75" customHeight="1" x14ac:dyDescent="0.3">
      <c r="A118" s="16">
        <v>5135</v>
      </c>
      <c r="B118" s="1" t="s">
        <v>175</v>
      </c>
      <c r="C118" s="23">
        <v>434987.14</v>
      </c>
      <c r="D118" s="21">
        <f t="shared" si="16"/>
        <v>3.0130643294149651E-2</v>
      </c>
      <c r="E118" s="1"/>
      <c r="G118" s="107"/>
      <c r="H118" s="107"/>
      <c r="I118" s="107"/>
    </row>
    <row r="119" spans="1:9" ht="9.75" customHeight="1" x14ac:dyDescent="0.3">
      <c r="A119" s="16">
        <v>5136</v>
      </c>
      <c r="B119" s="1" t="s">
        <v>176</v>
      </c>
      <c r="C119" s="23">
        <v>63592.13</v>
      </c>
      <c r="D119" s="21">
        <f t="shared" si="16"/>
        <v>4.4048929477436801E-3</v>
      </c>
      <c r="E119" s="1"/>
      <c r="G119" s="107"/>
      <c r="H119" s="107"/>
      <c r="I119" s="107"/>
    </row>
    <row r="120" spans="1:9" ht="9.75" customHeight="1" x14ac:dyDescent="0.3">
      <c r="A120" s="16">
        <v>5137</v>
      </c>
      <c r="B120" s="1" t="s">
        <v>177</v>
      </c>
      <c r="C120" s="23">
        <v>105311.54</v>
      </c>
      <c r="D120" s="21">
        <f t="shared" si="16"/>
        <v>7.2947086355186789E-3</v>
      </c>
      <c r="E120" s="1"/>
      <c r="G120" s="107"/>
      <c r="H120" s="107"/>
      <c r="I120" s="107"/>
    </row>
    <row r="121" spans="1:9" ht="9.75" customHeight="1" x14ac:dyDescent="0.3">
      <c r="A121" s="16">
        <v>5138</v>
      </c>
      <c r="B121" s="1" t="s">
        <v>178</v>
      </c>
      <c r="C121" s="23">
        <v>8160716.4500000002</v>
      </c>
      <c r="D121" s="21">
        <f t="shared" si="16"/>
        <v>0.56527564557345134</v>
      </c>
      <c r="E121" s="1"/>
      <c r="G121" s="107"/>
      <c r="H121" s="107"/>
      <c r="I121" s="107"/>
    </row>
    <row r="122" spans="1:9" ht="9.75" customHeight="1" x14ac:dyDescent="0.3">
      <c r="A122" s="16">
        <v>5139</v>
      </c>
      <c r="B122" s="1" t="s">
        <v>179</v>
      </c>
      <c r="C122" s="23">
        <v>851236</v>
      </c>
      <c r="D122" s="21">
        <f t="shared" si="16"/>
        <v>5.8963325387363805E-2</v>
      </c>
      <c r="E122" s="1"/>
      <c r="G122" s="107"/>
      <c r="H122" s="107"/>
      <c r="I122" s="107"/>
    </row>
    <row r="123" spans="1:9" ht="9.75" customHeight="1" x14ac:dyDescent="0.3">
      <c r="A123" s="26">
        <v>5200</v>
      </c>
      <c r="B123" s="19" t="s">
        <v>180</v>
      </c>
      <c r="C123" s="20">
        <f>+C124+C127+C130+C133+C138+C142+C145+C147+C153</f>
        <v>1531750</v>
      </c>
      <c r="D123" s="21"/>
      <c r="E123" s="1"/>
      <c r="G123" s="107"/>
      <c r="H123" s="107"/>
      <c r="I123" s="107"/>
    </row>
    <row r="124" spans="1:9" ht="9.75" customHeight="1" x14ac:dyDescent="0.3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  <c r="G124" s="107"/>
      <c r="H124" s="107"/>
      <c r="I124" s="107"/>
    </row>
    <row r="125" spans="1:9" ht="9.75" customHeight="1" x14ac:dyDescent="0.3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  <c r="G125" s="107"/>
      <c r="H125" s="107"/>
      <c r="I125" s="107"/>
    </row>
    <row r="126" spans="1:9" ht="9.75" customHeight="1" x14ac:dyDescent="0.3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  <c r="G126" s="107"/>
      <c r="H126" s="107"/>
      <c r="I126" s="107"/>
    </row>
    <row r="127" spans="1:9" ht="9.75" customHeight="1" x14ac:dyDescent="0.3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  <c r="G127" s="107"/>
      <c r="H127" s="107"/>
      <c r="I127" s="107"/>
    </row>
    <row r="128" spans="1:9" ht="9.75" customHeight="1" x14ac:dyDescent="0.3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  <c r="G128" s="107"/>
      <c r="H128" s="107"/>
      <c r="I128" s="107"/>
    </row>
    <row r="129" spans="1:9" ht="9.75" customHeight="1" x14ac:dyDescent="0.3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  <c r="G129" s="107"/>
      <c r="H129" s="107"/>
      <c r="I129" s="107"/>
    </row>
    <row r="130" spans="1:9" ht="9.75" customHeight="1" x14ac:dyDescent="0.3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  <c r="G130" s="107"/>
      <c r="H130" s="107"/>
      <c r="I130" s="107"/>
    </row>
    <row r="131" spans="1:9" ht="9.75" customHeight="1" x14ac:dyDescent="0.3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  <c r="G131" s="107"/>
      <c r="H131" s="107"/>
      <c r="I131" s="107"/>
    </row>
    <row r="132" spans="1:9" ht="9.75" customHeight="1" x14ac:dyDescent="0.3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  <c r="G132" s="107"/>
      <c r="H132" s="107"/>
      <c r="I132" s="107"/>
    </row>
    <row r="133" spans="1:9" ht="9.75" customHeight="1" x14ac:dyDescent="0.3">
      <c r="A133" s="26">
        <v>5240</v>
      </c>
      <c r="B133" s="19" t="s">
        <v>189</v>
      </c>
      <c r="C133" s="20">
        <f>+SUM(C134:C137)</f>
        <v>1531750</v>
      </c>
      <c r="D133" s="21">
        <f t="shared" ref="D133:D137" si="20">IFERROR(C133/$C$133,"")</f>
        <v>1</v>
      </c>
      <c r="E133" s="1"/>
      <c r="G133" s="107"/>
      <c r="H133" s="107"/>
      <c r="I133" s="107"/>
    </row>
    <row r="134" spans="1:9" ht="9.75" customHeight="1" x14ac:dyDescent="0.3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  <c r="G134" s="107"/>
      <c r="H134" s="107"/>
      <c r="I134" s="107"/>
    </row>
    <row r="135" spans="1:9" ht="9.75" customHeight="1" x14ac:dyDescent="0.3">
      <c r="A135" s="16">
        <v>5242</v>
      </c>
      <c r="B135" s="1" t="s">
        <v>191</v>
      </c>
      <c r="C135" s="23">
        <v>1531750</v>
      </c>
      <c r="D135" s="21">
        <f t="shared" si="20"/>
        <v>1</v>
      </c>
      <c r="E135" s="1"/>
      <c r="G135" s="107"/>
      <c r="H135" s="107"/>
      <c r="I135" s="107"/>
    </row>
    <row r="136" spans="1:9" ht="9.75" customHeight="1" x14ac:dyDescent="0.3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  <c r="G136" s="107"/>
      <c r="H136" s="107"/>
      <c r="I136" s="107"/>
    </row>
    <row r="137" spans="1:9" ht="9.75" customHeight="1" x14ac:dyDescent="0.3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  <c r="G137" s="107"/>
      <c r="H137" s="107"/>
      <c r="I137" s="107"/>
    </row>
    <row r="138" spans="1:9" ht="9.75" customHeight="1" x14ac:dyDescent="0.3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  <c r="G138" s="107"/>
      <c r="H138" s="107"/>
      <c r="I138" s="107"/>
    </row>
    <row r="139" spans="1:9" ht="9.75" customHeight="1" x14ac:dyDescent="0.3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  <c r="G139" s="107"/>
      <c r="H139" s="107"/>
      <c r="I139" s="107"/>
    </row>
    <row r="140" spans="1:9" ht="9.75" customHeight="1" x14ac:dyDescent="0.3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  <c r="G140" s="107"/>
      <c r="H140" s="107"/>
      <c r="I140" s="107"/>
    </row>
    <row r="141" spans="1:9" ht="9.75" customHeight="1" x14ac:dyDescent="0.3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  <c r="G141" s="107"/>
      <c r="H141" s="107"/>
      <c r="I141" s="107"/>
    </row>
    <row r="142" spans="1:9" ht="9.75" customHeight="1" x14ac:dyDescent="0.3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  <c r="G142" s="107"/>
      <c r="H142" s="107"/>
      <c r="I142" s="107"/>
    </row>
    <row r="143" spans="1:9" ht="9.75" customHeight="1" x14ac:dyDescent="0.3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  <c r="G143" s="107"/>
      <c r="H143" s="107"/>
      <c r="I143" s="107"/>
    </row>
    <row r="144" spans="1:9" ht="9.75" customHeight="1" x14ac:dyDescent="0.3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  <c r="G144" s="107"/>
      <c r="H144" s="107"/>
      <c r="I144" s="107"/>
    </row>
    <row r="145" spans="1:9" ht="9.75" customHeight="1" x14ac:dyDescent="0.3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  <c r="G145" s="107"/>
      <c r="H145" s="107"/>
      <c r="I145" s="107"/>
    </row>
    <row r="146" spans="1:9" ht="9.75" customHeight="1" x14ac:dyDescent="0.3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  <c r="G146" s="107"/>
      <c r="H146" s="107"/>
      <c r="I146" s="107"/>
    </row>
    <row r="147" spans="1:9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  <c r="G147" s="107"/>
      <c r="H147" s="107"/>
      <c r="I147" s="107"/>
    </row>
    <row r="148" spans="1:9" ht="9.75" customHeight="1" x14ac:dyDescent="0.3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  <c r="G148" s="107"/>
      <c r="H148" s="107"/>
      <c r="I148" s="107"/>
    </row>
    <row r="149" spans="1:9" ht="9.75" customHeight="1" x14ac:dyDescent="0.3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  <c r="G149" s="107"/>
      <c r="H149" s="107"/>
      <c r="I149" s="107"/>
    </row>
    <row r="150" spans="1:9" ht="9.75" customHeight="1" x14ac:dyDescent="0.3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  <c r="G150" s="107"/>
      <c r="H150" s="107"/>
      <c r="I150" s="107"/>
    </row>
    <row r="151" spans="1:9" ht="9.75" customHeight="1" x14ac:dyDescent="0.3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  <c r="G151" s="107"/>
      <c r="H151" s="107"/>
      <c r="I151" s="107"/>
    </row>
    <row r="152" spans="1:9" ht="9.75" customHeight="1" x14ac:dyDescent="0.3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  <c r="G152" s="107"/>
      <c r="H152" s="107"/>
      <c r="I152" s="107"/>
    </row>
    <row r="153" spans="1:9" ht="9.75" customHeight="1" x14ac:dyDescent="0.3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  <c r="G153" s="107"/>
      <c r="H153" s="107"/>
      <c r="I153" s="107"/>
    </row>
    <row r="154" spans="1:9" ht="9.75" customHeight="1" x14ac:dyDescent="0.3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  <c r="G154" s="107"/>
      <c r="H154" s="107"/>
      <c r="I154" s="107"/>
    </row>
    <row r="155" spans="1:9" ht="9.75" customHeight="1" x14ac:dyDescent="0.3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  <c r="G155" s="107"/>
      <c r="H155" s="107"/>
      <c r="I155" s="107"/>
    </row>
    <row r="156" spans="1:9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  <c r="G156" s="107"/>
      <c r="H156" s="107"/>
      <c r="I156" s="107"/>
    </row>
    <row r="157" spans="1:9" ht="9.75" customHeight="1" x14ac:dyDescent="0.3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  <c r="G157" s="107"/>
      <c r="H157" s="107"/>
      <c r="I157" s="107"/>
    </row>
    <row r="158" spans="1:9" ht="9.75" customHeight="1" x14ac:dyDescent="0.3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  <c r="G158" s="107"/>
      <c r="H158" s="107"/>
      <c r="I158" s="107"/>
    </row>
    <row r="159" spans="1:9" ht="9.75" customHeight="1" x14ac:dyDescent="0.3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  <c r="G159" s="107"/>
      <c r="H159" s="107"/>
      <c r="I159" s="107"/>
    </row>
    <row r="160" spans="1:9" ht="9.75" customHeight="1" x14ac:dyDescent="0.3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  <c r="G160" s="107"/>
      <c r="H160" s="107"/>
      <c r="I160" s="107"/>
    </row>
    <row r="161" spans="1:9" ht="9.75" customHeight="1" x14ac:dyDescent="0.3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  <c r="G161" s="107"/>
      <c r="H161" s="107"/>
      <c r="I161" s="107"/>
    </row>
    <row r="162" spans="1:9" ht="9.75" customHeight="1" x14ac:dyDescent="0.3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  <c r="G162" s="107"/>
      <c r="H162" s="107"/>
      <c r="I162" s="107"/>
    </row>
    <row r="163" spans="1:9" ht="9.75" customHeight="1" x14ac:dyDescent="0.3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  <c r="G163" s="107"/>
      <c r="H163" s="107"/>
      <c r="I163" s="107"/>
    </row>
    <row r="164" spans="1:9" ht="9.75" customHeight="1" x14ac:dyDescent="0.3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  <c r="G164" s="107"/>
      <c r="H164" s="107"/>
      <c r="I164" s="107"/>
    </row>
    <row r="165" spans="1:9" ht="9.75" customHeight="1" x14ac:dyDescent="0.3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  <c r="G165" s="107"/>
      <c r="H165" s="107"/>
      <c r="I165" s="107"/>
    </row>
    <row r="166" spans="1:9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  <c r="G166" s="107"/>
      <c r="H166" s="107"/>
      <c r="I166" s="107"/>
    </row>
    <row r="167" spans="1:9" ht="9.75" customHeight="1" x14ac:dyDescent="0.3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  <c r="G167" s="107"/>
      <c r="H167" s="107"/>
      <c r="I167" s="107"/>
    </row>
    <row r="168" spans="1:9" ht="9.75" customHeight="1" x14ac:dyDescent="0.3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  <c r="G168" s="107"/>
      <c r="H168" s="107"/>
      <c r="I168" s="107"/>
    </row>
    <row r="169" spans="1:9" ht="9.75" customHeight="1" x14ac:dyDescent="0.3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  <c r="G169" s="107"/>
      <c r="H169" s="107"/>
      <c r="I169" s="107"/>
    </row>
    <row r="170" spans="1:9" ht="9.75" customHeight="1" x14ac:dyDescent="0.3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  <c r="G170" s="107"/>
      <c r="H170" s="107"/>
      <c r="I170" s="107"/>
    </row>
    <row r="171" spans="1:9" ht="9.75" customHeight="1" x14ac:dyDescent="0.3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  <c r="G171" s="107"/>
      <c r="H171" s="107"/>
      <c r="I171" s="107"/>
    </row>
    <row r="172" spans="1:9" ht="9.75" customHeight="1" x14ac:dyDescent="0.3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  <c r="G172" s="107"/>
      <c r="H172" s="107"/>
      <c r="I172" s="107"/>
    </row>
    <row r="173" spans="1:9" ht="9.75" customHeight="1" x14ac:dyDescent="0.3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  <c r="G173" s="107"/>
      <c r="H173" s="107"/>
      <c r="I173" s="107"/>
    </row>
    <row r="174" spans="1:9" ht="9.75" customHeight="1" x14ac:dyDescent="0.3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  <c r="G174" s="107"/>
      <c r="H174" s="107"/>
      <c r="I174" s="107"/>
    </row>
    <row r="175" spans="1:9" ht="9.75" customHeight="1" x14ac:dyDescent="0.3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  <c r="G175" s="107"/>
      <c r="H175" s="107"/>
      <c r="I175" s="107"/>
    </row>
    <row r="176" spans="1:9" ht="9.75" customHeight="1" x14ac:dyDescent="0.3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  <c r="G176" s="107"/>
      <c r="H176" s="107"/>
      <c r="I176" s="107"/>
    </row>
    <row r="177" spans="1:9" ht="9.75" customHeight="1" x14ac:dyDescent="0.3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  <c r="G177" s="107"/>
      <c r="H177" s="107"/>
      <c r="I177" s="107"/>
    </row>
    <row r="178" spans="1:9" ht="9.75" customHeight="1" x14ac:dyDescent="0.3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  <c r="G178" s="107"/>
      <c r="H178" s="107"/>
      <c r="I178" s="107"/>
    </row>
    <row r="179" spans="1:9" ht="9.75" customHeight="1" x14ac:dyDescent="0.3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  <c r="G179" s="107"/>
      <c r="H179" s="107"/>
      <c r="I179" s="107"/>
    </row>
    <row r="180" spans="1:9" ht="9.75" customHeight="1" x14ac:dyDescent="0.3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  <c r="G180" s="107"/>
      <c r="H180" s="107"/>
      <c r="I180" s="107"/>
    </row>
    <row r="181" spans="1:9" ht="9.75" customHeight="1" x14ac:dyDescent="0.3">
      <c r="A181" s="26">
        <v>5500</v>
      </c>
      <c r="B181" s="19" t="s">
        <v>232</v>
      </c>
      <c r="C181" s="20">
        <f>+C182</f>
        <v>590493.38</v>
      </c>
      <c r="D181" s="21"/>
      <c r="E181" s="1"/>
      <c r="G181" s="107"/>
      <c r="H181" s="107"/>
      <c r="I181" s="107"/>
    </row>
    <row r="182" spans="1:9" ht="9.75" customHeight="1" x14ac:dyDescent="0.3">
      <c r="A182" s="26">
        <v>5510</v>
      </c>
      <c r="B182" s="19" t="s">
        <v>233</v>
      </c>
      <c r="C182" s="20">
        <f>+SUM(C183:C190)</f>
        <v>590493.38</v>
      </c>
      <c r="D182" s="21">
        <f>IFERROR(C182/$C$182,"")</f>
        <v>1</v>
      </c>
      <c r="E182" s="1"/>
      <c r="G182" s="107"/>
      <c r="H182" s="107"/>
      <c r="I182" s="107"/>
    </row>
    <row r="183" spans="1:9" ht="9.75" customHeight="1" x14ac:dyDescent="0.3">
      <c r="A183" s="16">
        <v>5511</v>
      </c>
      <c r="B183" s="1" t="s">
        <v>234</v>
      </c>
      <c r="C183" s="23">
        <v>0</v>
      </c>
      <c r="D183" s="21">
        <f>IFERROR(C183/$C$182,"")</f>
        <v>0</v>
      </c>
      <c r="E183" s="1"/>
      <c r="G183" s="107"/>
      <c r="H183" s="107"/>
      <c r="I183" s="107"/>
    </row>
    <row r="184" spans="1:9" ht="9.75" customHeight="1" x14ac:dyDescent="0.3">
      <c r="A184" s="16">
        <v>5512</v>
      </c>
      <c r="B184" s="1" t="s">
        <v>235</v>
      </c>
      <c r="C184" s="23">
        <v>0</v>
      </c>
      <c r="D184" s="21">
        <f>IFERROR(C184/$C$182,"")</f>
        <v>0</v>
      </c>
      <c r="E184" s="1"/>
      <c r="G184" s="107"/>
      <c r="H184" s="107"/>
      <c r="I184" s="107"/>
    </row>
    <row r="185" spans="1:9" ht="9.75" customHeight="1" x14ac:dyDescent="0.3">
      <c r="A185" s="16">
        <v>5513</v>
      </c>
      <c r="B185" s="1" t="s">
        <v>236</v>
      </c>
      <c r="C185" s="23">
        <v>0</v>
      </c>
      <c r="D185" s="21">
        <f>IFERROR(C185/$C$182,"")</f>
        <v>0</v>
      </c>
      <c r="E185" s="1"/>
      <c r="G185" s="107"/>
      <c r="H185" s="107"/>
      <c r="I185" s="107"/>
    </row>
    <row r="186" spans="1:9" ht="9.75" customHeight="1" x14ac:dyDescent="0.3">
      <c r="A186" s="16">
        <v>5514</v>
      </c>
      <c r="B186" s="1" t="s">
        <v>237</v>
      </c>
      <c r="C186" s="23">
        <v>0</v>
      </c>
      <c r="D186" s="21">
        <f t="shared" ref="D186:D190" si="34">IFERROR(C186/$C$182,"")</f>
        <v>0</v>
      </c>
      <c r="E186" s="1"/>
      <c r="G186" s="107"/>
      <c r="H186" s="107"/>
      <c r="I186" s="107"/>
    </row>
    <row r="187" spans="1:9" ht="9.75" customHeight="1" x14ac:dyDescent="0.3">
      <c r="A187" s="16">
        <v>5515</v>
      </c>
      <c r="B187" s="1" t="s">
        <v>238</v>
      </c>
      <c r="C187" s="23">
        <v>590493.38</v>
      </c>
      <c r="D187" s="21">
        <f t="shared" si="34"/>
        <v>1</v>
      </c>
      <c r="E187" s="1"/>
      <c r="G187" s="107"/>
      <c r="H187" s="107"/>
      <c r="I187" s="107"/>
    </row>
    <row r="188" spans="1:9" ht="9.75" customHeight="1" x14ac:dyDescent="0.3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  <c r="G188" s="107"/>
      <c r="H188" s="107"/>
      <c r="I188" s="107"/>
    </row>
    <row r="189" spans="1:9" ht="9.75" customHeight="1" x14ac:dyDescent="0.3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  <c r="G189" s="107"/>
      <c r="H189" s="107"/>
      <c r="I189" s="107"/>
    </row>
    <row r="190" spans="1:9" ht="9.75" customHeight="1" x14ac:dyDescent="0.3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  <c r="G190" s="107"/>
      <c r="H190" s="107"/>
      <c r="I190" s="107"/>
    </row>
    <row r="191" spans="1:9" ht="9.75" customHeight="1" x14ac:dyDescent="0.3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  <c r="G191" s="107"/>
      <c r="H191" s="107"/>
      <c r="I191" s="107"/>
    </row>
    <row r="192" spans="1:9" ht="9.75" customHeight="1" x14ac:dyDescent="0.3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  <c r="G192" s="107"/>
      <c r="H192" s="107"/>
      <c r="I192" s="107"/>
    </row>
    <row r="193" spans="1:9" ht="9.75" customHeight="1" x14ac:dyDescent="0.3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  <c r="G193" s="107"/>
      <c r="H193" s="107"/>
      <c r="I193" s="107"/>
    </row>
    <row r="194" spans="1:9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  <c r="G194" s="107"/>
      <c r="H194" s="107"/>
      <c r="I194" s="107"/>
    </row>
    <row r="195" spans="1:9" ht="9.75" customHeight="1" x14ac:dyDescent="0.3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  <c r="G195" s="107"/>
      <c r="H195" s="107"/>
      <c r="I195" s="107"/>
    </row>
    <row r="196" spans="1:9" ht="9.75" customHeight="1" x14ac:dyDescent="0.3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  <c r="G196" s="107"/>
      <c r="H196" s="107"/>
      <c r="I196" s="107"/>
    </row>
    <row r="197" spans="1:9" ht="9.75" customHeight="1" x14ac:dyDescent="0.3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  <c r="G197" s="107"/>
      <c r="H197" s="107"/>
      <c r="I197" s="107"/>
    </row>
    <row r="198" spans="1:9" ht="9.75" customHeight="1" x14ac:dyDescent="0.3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  <c r="G198" s="107"/>
      <c r="H198" s="107"/>
      <c r="I198" s="107"/>
    </row>
    <row r="199" spans="1:9" ht="9.75" customHeight="1" x14ac:dyDescent="0.3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  <c r="G199" s="107"/>
      <c r="H199" s="107"/>
      <c r="I199" s="107"/>
    </row>
    <row r="200" spans="1:9" ht="9.75" customHeight="1" x14ac:dyDescent="0.3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  <c r="G200" s="107"/>
      <c r="H200" s="107"/>
      <c r="I200" s="107"/>
    </row>
    <row r="201" spans="1:9" ht="9.75" customHeight="1" x14ac:dyDescent="0.3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  <c r="G201" s="107"/>
      <c r="H201" s="107"/>
      <c r="I201" s="107"/>
    </row>
    <row r="202" spans="1:9" ht="9.75" customHeight="1" x14ac:dyDescent="0.3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  <c r="G202" s="107"/>
      <c r="H202" s="107"/>
      <c r="I202" s="107"/>
    </row>
    <row r="203" spans="1:9" ht="9.75" customHeight="1" x14ac:dyDescent="0.3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  <c r="G203" s="107"/>
      <c r="H203" s="107"/>
      <c r="I203" s="107"/>
    </row>
    <row r="204" spans="1:9" ht="9.75" customHeight="1" x14ac:dyDescent="0.3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  <c r="G204" s="107"/>
      <c r="H204" s="107"/>
      <c r="I204" s="107"/>
    </row>
    <row r="205" spans="1:9" ht="9.75" customHeight="1" x14ac:dyDescent="0.3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  <c r="G205" s="107"/>
      <c r="H205" s="107"/>
      <c r="I205" s="107"/>
    </row>
    <row r="206" spans="1:9" ht="9.75" customHeight="1" x14ac:dyDescent="0.3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  <c r="G206" s="107"/>
      <c r="H206" s="107"/>
      <c r="I206" s="107"/>
    </row>
    <row r="207" spans="1:9" ht="9.75" customHeight="1" x14ac:dyDescent="0.3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  <c r="G207" s="107"/>
      <c r="H207" s="107"/>
      <c r="I207" s="107"/>
    </row>
    <row r="208" spans="1:9" ht="9.75" customHeight="1" x14ac:dyDescent="0.3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  <c r="G208" s="107"/>
      <c r="H208" s="107"/>
      <c r="I208" s="107"/>
    </row>
    <row r="209" spans="1:9" ht="9.75" customHeight="1" x14ac:dyDescent="0.3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  <c r="G209" s="107"/>
      <c r="H209" s="107"/>
      <c r="I209" s="107"/>
    </row>
    <row r="210" spans="1:9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  <c r="G210" s="107"/>
      <c r="H210" s="107"/>
      <c r="I210" s="107"/>
    </row>
    <row r="211" spans="1:9" ht="9.75" customHeight="1" x14ac:dyDescent="0.3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  <c r="G211" s="107"/>
      <c r="H211" s="107"/>
      <c r="I211" s="107"/>
    </row>
    <row r="212" spans="1:9" ht="9.75" customHeight="1" x14ac:dyDescent="0.3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  <c r="G212" s="107"/>
      <c r="H212" s="107"/>
      <c r="I212" s="107"/>
    </row>
    <row r="213" spans="1:9" ht="9.75" customHeight="1" x14ac:dyDescent="0.3">
      <c r="A213" s="13"/>
      <c r="B213" s="13"/>
      <c r="C213" s="13"/>
      <c r="D213" s="17"/>
      <c r="E213" s="13"/>
      <c r="G213" s="107"/>
      <c r="H213" s="107"/>
      <c r="I213" s="107"/>
    </row>
    <row r="214" spans="1:9" ht="9.75" customHeight="1" x14ac:dyDescent="0.3">
      <c r="A214" s="13"/>
      <c r="B214" s="13" t="s">
        <v>65</v>
      </c>
      <c r="C214" s="13"/>
      <c r="D214" s="17"/>
      <c r="E214" s="13"/>
      <c r="G214" s="107"/>
      <c r="H214" s="107"/>
      <c r="I214" s="107"/>
    </row>
    <row r="215" spans="1:9" ht="15" customHeight="1" x14ac:dyDescent="0.3">
      <c r="G215" s="107"/>
      <c r="H215" s="107"/>
      <c r="I215" s="107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4" t="str">
        <f>'Notas a los Edos Financieros'!A1</f>
        <v>lnstituto Municipal de las Juventudes de León Guanajuato</v>
      </c>
      <c r="B1" s="118"/>
      <c r="C1" s="118"/>
      <c r="D1" s="118"/>
      <c r="E1" s="118"/>
      <c r="F1" s="118"/>
      <c r="G1" s="74" t="s">
        <v>0</v>
      </c>
      <c r="H1" s="75">
        <f>'Notas a los Edos Financieros'!D1</f>
        <v>2025</v>
      </c>
    </row>
    <row r="2" spans="1:8" ht="11.25" customHeight="1" x14ac:dyDescent="0.3">
      <c r="A2" s="114" t="s">
        <v>263</v>
      </c>
      <c r="B2" s="118"/>
      <c r="C2" s="118"/>
      <c r="D2" s="118"/>
      <c r="E2" s="118"/>
      <c r="F2" s="118"/>
      <c r="G2" s="74" t="s">
        <v>2</v>
      </c>
      <c r="H2" s="75" t="str">
        <f>'Notas a los Edos Financieros'!D2</f>
        <v>Anual</v>
      </c>
    </row>
    <row r="3" spans="1:8" ht="11.25" customHeight="1" x14ac:dyDescent="0.3">
      <c r="A3" s="114" t="str">
        <f>'Notas a los Edos Financieros'!A3</f>
        <v>Del 01 de Enero al 31 de Diciembre del 2025</v>
      </c>
      <c r="B3" s="118"/>
      <c r="C3" s="118"/>
      <c r="D3" s="118"/>
      <c r="E3" s="118"/>
      <c r="F3" s="118"/>
      <c r="G3" s="74" t="s">
        <v>3</v>
      </c>
      <c r="H3" s="75" t="str">
        <f>'Notas a los Edos Financieros'!D3</f>
        <v>Cuenta Pública</v>
      </c>
    </row>
    <row r="4" spans="1:8" ht="11.25" customHeight="1" x14ac:dyDescent="0.3">
      <c r="A4" s="117" t="s">
        <v>4</v>
      </c>
      <c r="B4" s="118"/>
      <c r="C4" s="118"/>
      <c r="D4" s="118"/>
      <c r="E4" s="118"/>
      <c r="F4" s="118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8580.44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10350220.49</v>
      </c>
      <c r="D64" s="15">
        <v>-590493.38</v>
      </c>
      <c r="E64" s="15">
        <v>-7643064.5999999996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5785755.21</v>
      </c>
      <c r="D65" s="15">
        <v>-460967.13</v>
      </c>
      <c r="E65" s="15">
        <v>-4250855.1400000006</v>
      </c>
      <c r="F65" s="15"/>
      <c r="G65" s="13"/>
      <c r="H65" s="105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438872.6</v>
      </c>
      <c r="D66" s="15">
        <v>-22125.759999999998</v>
      </c>
      <c r="E66" s="15">
        <v>-297393.41000000003</v>
      </c>
      <c r="F66" s="15"/>
      <c r="G66" s="13"/>
      <c r="H66" s="105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5"/>
      <c r="G67" s="13"/>
      <c r="H67" s="105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3840814.13</v>
      </c>
      <c r="D68" s="15">
        <v>-81041.649999999994</v>
      </c>
      <c r="E68" s="15">
        <v>-2949355.86</v>
      </c>
      <c r="F68" s="15"/>
      <c r="G68" s="13"/>
      <c r="H68" s="105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5"/>
      <c r="G69" s="13"/>
      <c r="H69" s="105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284778.55</v>
      </c>
      <c r="D70" s="15">
        <v>-26358.84</v>
      </c>
      <c r="E70" s="15">
        <v>-145460.19</v>
      </c>
      <c r="F70" s="15"/>
      <c r="G70" s="13"/>
      <c r="H70" s="105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5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5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2364857.71</v>
      </c>
      <c r="D76" s="15">
        <v>0</v>
      </c>
      <c r="E76" s="15">
        <v>-2364857.6800000002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2364857.71</v>
      </c>
      <c r="D80" s="15">
        <v>0</v>
      </c>
      <c r="E80" s="15">
        <v>-2364857.6800000002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1548117.3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917555.07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117455.2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513107.03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14" sqref="C14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7" t="str">
        <f>ESF!A1</f>
        <v>lnstituto Municipal de las Juventudes de León Guanajuato</v>
      </c>
      <c r="B1" s="118"/>
      <c r="C1" s="118"/>
      <c r="D1" s="74" t="s">
        <v>0</v>
      </c>
      <c r="E1" s="75">
        <f>'Notas a los Edos Financieros'!D1</f>
        <v>2025</v>
      </c>
    </row>
    <row r="2" spans="1:5" ht="11.25" customHeight="1" x14ac:dyDescent="0.3">
      <c r="A2" s="117" t="s">
        <v>422</v>
      </c>
      <c r="B2" s="118"/>
      <c r="C2" s="118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7" t="str">
        <f>ESF!A3</f>
        <v>Del 01 de Enero al 31 de Diciembre del 2025</v>
      </c>
      <c r="B3" s="118"/>
      <c r="C3" s="118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7" t="s">
        <v>4</v>
      </c>
      <c r="B4" s="118"/>
      <c r="C4" s="118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367549.83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1878331.03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2670356.52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57167.74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57167.74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3"/>
  <sheetViews>
    <sheetView topLeftCell="A14" workbookViewId="0">
      <selection activeCell="C35" sqref="C3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9.109375" customWidth="1"/>
    <col min="7" max="7" width="11.109375" customWidth="1"/>
    <col min="8" max="26" width="9.109375" customWidth="1"/>
  </cols>
  <sheetData>
    <row r="1" spans="1:5" ht="11.25" customHeight="1" x14ac:dyDescent="0.3">
      <c r="A1" s="117" t="str">
        <f>ESF!A1</f>
        <v>lnstituto Municipal de las Juventudes de León Guanajuato</v>
      </c>
      <c r="B1" s="118"/>
      <c r="C1" s="118"/>
      <c r="D1" s="74" t="s">
        <v>0</v>
      </c>
      <c r="E1" s="75">
        <f>'Notas a los Edos Financieros'!D1</f>
        <v>2025</v>
      </c>
    </row>
    <row r="2" spans="1:5" ht="11.25" customHeight="1" x14ac:dyDescent="0.3">
      <c r="A2" s="117" t="s">
        <v>443</v>
      </c>
      <c r="B2" s="118"/>
      <c r="C2" s="118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7" t="str">
        <f>ESF!A3</f>
        <v>Del 01 de Enero al 31 de Diciembre del 2025</v>
      </c>
      <c r="B3" s="118"/>
      <c r="C3" s="118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7" t="s">
        <v>4</v>
      </c>
      <c r="B4" s="118"/>
      <c r="C4" s="118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3805786.06</v>
      </c>
      <c r="D10" s="15">
        <v>6064693.6699999999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f>+SUM(C9:C15)</f>
        <v>3805786.06</v>
      </c>
      <c r="D16" s="29">
        <f>+SUM(D9:D15)</f>
        <v>6064693.6699999999</v>
      </c>
      <c r="E16" s="13"/>
    </row>
    <row r="19" spans="1:7" ht="9.75" customHeight="1" x14ac:dyDescent="0.3">
      <c r="A19" s="77" t="s">
        <v>451</v>
      </c>
      <c r="B19" s="77"/>
      <c r="C19" s="77"/>
      <c r="D19" s="77"/>
    </row>
    <row r="20" spans="1:7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7" ht="9.75" customHeight="1" x14ac:dyDescent="0.3">
      <c r="A21" s="27">
        <v>1230</v>
      </c>
      <c r="B21" s="30" t="s">
        <v>316</v>
      </c>
      <c r="C21" s="29">
        <v>0</v>
      </c>
      <c r="D21" s="29">
        <v>0</v>
      </c>
    </row>
    <row r="22" spans="1:7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7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7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7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7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7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7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7" ht="9.75" customHeight="1" x14ac:dyDescent="0.3">
      <c r="A29" s="27">
        <v>1240</v>
      </c>
      <c r="B29" s="30" t="s">
        <v>324</v>
      </c>
      <c r="C29" s="106">
        <f>+SUM(C30:C37)</f>
        <v>1809521.54</v>
      </c>
      <c r="D29" s="106">
        <f>+SUM(D30:D37)</f>
        <v>161390.79999999999</v>
      </c>
      <c r="F29" s="107"/>
      <c r="G29" s="107"/>
    </row>
    <row r="30" spans="1:7" ht="9.75" customHeight="1" x14ac:dyDescent="0.3">
      <c r="A30" s="14">
        <v>1241</v>
      </c>
      <c r="B30" s="13" t="s">
        <v>325</v>
      </c>
      <c r="C30" s="15">
        <v>705255.45</v>
      </c>
      <c r="D30" s="15">
        <v>108204.8</v>
      </c>
    </row>
    <row r="31" spans="1:7" ht="9.75" customHeight="1" x14ac:dyDescent="0.3">
      <c r="A31" s="14">
        <v>1242</v>
      </c>
      <c r="B31" s="13" t="s">
        <v>326</v>
      </c>
      <c r="C31" s="15">
        <v>100025.49</v>
      </c>
      <c r="D31" s="15">
        <v>53186</v>
      </c>
    </row>
    <row r="32" spans="1:7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972500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31740.6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f>C21+C29+C38</f>
        <v>1809521.54</v>
      </c>
      <c r="D44" s="29">
        <f>D21+D29+D38</f>
        <v>161390.79999999999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1878331.03</v>
      </c>
      <c r="D48" s="29">
        <v>1812003.25</v>
      </c>
    </row>
    <row r="49" spans="1:4" ht="11.25" customHeight="1" x14ac:dyDescent="0.3">
      <c r="A49" s="14"/>
      <c r="B49" s="28" t="s">
        <v>455</v>
      </c>
      <c r="C49" s="106">
        <f>+C50+C62+C90+C93</f>
        <v>590493.38</v>
      </c>
      <c r="D49" s="106">
        <f>+D50+D62+D90+D93</f>
        <v>913985.71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106">
        <f>+C63+C72+C75+C81+C90</f>
        <v>590493.38</v>
      </c>
      <c r="D62" s="106">
        <f>+D63+D72+D75+D81+D90</f>
        <v>913985.71</v>
      </c>
    </row>
    <row r="63" spans="1:4" ht="11.25" customHeight="1" x14ac:dyDescent="0.3">
      <c r="A63" s="27">
        <v>5510</v>
      </c>
      <c r="B63" s="30" t="s">
        <v>233</v>
      </c>
      <c r="C63" s="106">
        <f>+SUM(C64:C71)</f>
        <v>590493.38</v>
      </c>
      <c r="D63" s="106">
        <f>+SUM(D64:D71)</f>
        <v>913985.71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590493.38</v>
      </c>
      <c r="D68" s="15">
        <v>913985.71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>C48+C49-C101</f>
        <v>2468824.41</v>
      </c>
      <c r="D138" s="29">
        <f>D48+D49-D101</f>
        <v>2725988.96</v>
      </c>
    </row>
    <row r="139" spans="1:4" ht="9" customHeight="1" x14ac:dyDescent="0.3">
      <c r="A139" s="13"/>
      <c r="B139" s="13"/>
      <c r="C139" s="105"/>
      <c r="D139" s="13"/>
    </row>
    <row r="140" spans="1:4" ht="9.75" customHeight="1" x14ac:dyDescent="0.3">
      <c r="A140" s="13"/>
      <c r="B140" s="13" t="s">
        <v>65</v>
      </c>
      <c r="C140" s="105"/>
      <c r="D140" s="13"/>
    </row>
    <row r="141" spans="1:4" ht="15" customHeight="1" x14ac:dyDescent="0.3">
      <c r="C141" s="107"/>
    </row>
    <row r="142" spans="1:4" ht="15" customHeight="1" x14ac:dyDescent="0.3">
      <c r="C142" s="107"/>
      <c r="D142" s="103"/>
    </row>
    <row r="143" spans="1:4" ht="15" customHeight="1" x14ac:dyDescent="0.3">
      <c r="C143" s="107"/>
      <c r="D143" s="107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6"/>
  <sheetViews>
    <sheetView workbookViewId="0">
      <selection activeCell="C21" sqref="C2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1" t="str">
        <f>ESF!A1</f>
        <v>lnstituto Municipal de las Juventudes de León Guanajuato</v>
      </c>
      <c r="B1" s="119"/>
      <c r="C1" s="120"/>
    </row>
    <row r="2" spans="1:3" ht="11.25" customHeight="1" x14ac:dyDescent="0.3">
      <c r="A2" s="113" t="s">
        <v>481</v>
      </c>
      <c r="B2" s="118"/>
      <c r="C2" s="121"/>
    </row>
    <row r="3" spans="1:3" ht="11.25" customHeight="1" x14ac:dyDescent="0.3">
      <c r="A3" s="113" t="str">
        <f>ESF!A3</f>
        <v>Del 01 de Enero al 31 de Diciembre del 2025</v>
      </c>
      <c r="B3" s="118"/>
      <c r="C3" s="121"/>
    </row>
    <row r="4" spans="1:3" ht="9.75" customHeight="1" x14ac:dyDescent="0.3">
      <c r="A4" s="115" t="s">
        <v>482</v>
      </c>
      <c r="B4" s="122"/>
      <c r="C4" s="123"/>
    </row>
    <row r="5" spans="1:3" ht="9.75" customHeight="1" x14ac:dyDescent="0.3">
      <c r="A5" s="124" t="s">
        <v>483</v>
      </c>
      <c r="B5" s="125"/>
      <c r="C5" s="34">
        <v>2025</v>
      </c>
    </row>
    <row r="6" spans="1:3" ht="9.75" customHeight="1" x14ac:dyDescent="0.3">
      <c r="A6" s="35" t="s">
        <v>484</v>
      </c>
      <c r="B6" s="35"/>
      <c r="C6" s="36">
        <v>58667570.329999998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5" ht="9.75" customHeight="1" x14ac:dyDescent="0.3">
      <c r="A17" s="90">
        <v>3.1</v>
      </c>
      <c r="B17" s="42" t="s">
        <v>495</v>
      </c>
      <c r="C17" s="41">
        <v>0</v>
      </c>
    </row>
    <row r="18" spans="1:5" ht="9.75" customHeight="1" x14ac:dyDescent="0.3">
      <c r="A18" s="91">
        <v>3.2</v>
      </c>
      <c r="B18" s="42" t="s">
        <v>496</v>
      </c>
      <c r="C18" s="41">
        <v>0</v>
      </c>
    </row>
    <row r="19" spans="1:5" ht="9.75" customHeight="1" x14ac:dyDescent="0.3">
      <c r="A19" s="91">
        <v>3.3</v>
      </c>
      <c r="B19" s="43" t="s">
        <v>497</v>
      </c>
      <c r="C19" s="46">
        <v>0</v>
      </c>
    </row>
    <row r="20" spans="1:5" ht="7.5" customHeight="1" x14ac:dyDescent="0.3">
      <c r="A20" s="1"/>
      <c r="B20" s="43"/>
      <c r="C20" s="47"/>
    </row>
    <row r="21" spans="1:5" ht="9.75" customHeight="1" x14ac:dyDescent="0.3">
      <c r="A21" s="48" t="s">
        <v>498</v>
      </c>
      <c r="B21" s="48"/>
      <c r="C21" s="36">
        <f>C6+C8-C16</f>
        <v>58667570.329999998</v>
      </c>
      <c r="E21" s="103"/>
    </row>
    <row r="22" spans="1:5" ht="9.75" customHeight="1" x14ac:dyDescent="0.3">
      <c r="A22" s="1"/>
      <c r="B22" s="1"/>
      <c r="C22" s="1"/>
    </row>
    <row r="23" spans="1:5" ht="9.75" customHeight="1" x14ac:dyDescent="0.3">
      <c r="A23" s="1"/>
      <c r="B23" s="13" t="s">
        <v>65</v>
      </c>
      <c r="C23" s="1"/>
    </row>
    <row r="26" spans="1:5" ht="15" customHeight="1" x14ac:dyDescent="0.3">
      <c r="C26" s="10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workbookViewId="0">
      <selection activeCell="A40" sqref="A40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1.44140625" customWidth="1"/>
    <col min="5" max="5" width="14.88671875" customWidth="1"/>
    <col min="6" max="6" width="15.33203125" bestFit="1" customWidth="1"/>
    <col min="7" max="26" width="11.44140625" customWidth="1"/>
  </cols>
  <sheetData>
    <row r="1" spans="1:6" ht="11.25" customHeight="1" x14ac:dyDescent="0.3">
      <c r="A1" s="126" t="str">
        <f>ESF!A1</f>
        <v>lnstituto Municipal de las Juventudes de León Guanajuato</v>
      </c>
      <c r="B1" s="119"/>
      <c r="C1" s="120"/>
    </row>
    <row r="2" spans="1:6" ht="11.25" customHeight="1" x14ac:dyDescent="0.3">
      <c r="A2" s="127" t="s">
        <v>499</v>
      </c>
      <c r="B2" s="118"/>
      <c r="C2" s="121"/>
    </row>
    <row r="3" spans="1:6" ht="11.25" customHeight="1" x14ac:dyDescent="0.3">
      <c r="A3" s="127" t="str">
        <f>ESF!A3</f>
        <v>Del 01 de Enero al 31 de Diciembre del 2025</v>
      </c>
      <c r="B3" s="118"/>
      <c r="C3" s="121"/>
    </row>
    <row r="4" spans="1:6" ht="9.75" customHeight="1" x14ac:dyDescent="0.3">
      <c r="A4" s="115" t="s">
        <v>482</v>
      </c>
      <c r="B4" s="122"/>
      <c r="C4" s="123"/>
    </row>
    <row r="5" spans="1:6" ht="11.25" customHeight="1" x14ac:dyDescent="0.3">
      <c r="A5" s="124" t="s">
        <v>483</v>
      </c>
      <c r="B5" s="125"/>
      <c r="C5" s="34">
        <v>2025</v>
      </c>
    </row>
    <row r="6" spans="1:6" ht="9.75" customHeight="1" x14ac:dyDescent="0.3">
      <c r="A6" s="92" t="s">
        <v>500</v>
      </c>
      <c r="B6" s="35"/>
      <c r="C6" s="49">
        <v>58008267.459999986</v>
      </c>
      <c r="E6" s="103"/>
      <c r="F6" s="103"/>
    </row>
    <row r="7" spans="1:6" ht="7.5" customHeight="1" x14ac:dyDescent="0.3">
      <c r="A7" s="50"/>
      <c r="B7" s="37"/>
      <c r="C7" s="51"/>
    </row>
    <row r="8" spans="1:6" ht="9.75" customHeight="1" x14ac:dyDescent="0.3">
      <c r="A8" s="86" t="s">
        <v>501</v>
      </c>
      <c r="B8" s="52"/>
      <c r="C8" s="39">
        <f>SUM(C9:C29)</f>
        <v>1809521.54</v>
      </c>
      <c r="E8" s="103"/>
      <c r="F8" s="103"/>
    </row>
    <row r="9" spans="1:6" ht="9.75" customHeight="1" x14ac:dyDescent="0.3">
      <c r="A9" s="93">
        <v>2.1</v>
      </c>
      <c r="B9" s="53" t="s">
        <v>163</v>
      </c>
      <c r="C9" s="54">
        <v>0</v>
      </c>
    </row>
    <row r="10" spans="1:6" ht="9.75" customHeight="1" x14ac:dyDescent="0.3">
      <c r="A10" s="93">
        <v>2.2000000000000002</v>
      </c>
      <c r="B10" s="53" t="s">
        <v>160</v>
      </c>
      <c r="C10" s="54">
        <v>0</v>
      </c>
    </row>
    <row r="11" spans="1:6" ht="9.75" customHeight="1" x14ac:dyDescent="0.3">
      <c r="A11" s="94">
        <v>2.2999999999999998</v>
      </c>
      <c r="B11" s="55" t="s">
        <v>325</v>
      </c>
      <c r="C11" s="54">
        <v>705255.45</v>
      </c>
    </row>
    <row r="12" spans="1:6" ht="9.75" customHeight="1" x14ac:dyDescent="0.3">
      <c r="A12" s="94">
        <v>2.4</v>
      </c>
      <c r="B12" s="55" t="s">
        <v>326</v>
      </c>
      <c r="C12" s="54">
        <v>100025.49</v>
      </c>
    </row>
    <row r="13" spans="1:6" ht="9.75" customHeight="1" x14ac:dyDescent="0.3">
      <c r="A13" s="94">
        <v>2.5</v>
      </c>
      <c r="B13" s="55" t="s">
        <v>327</v>
      </c>
      <c r="C13" s="54">
        <v>0</v>
      </c>
    </row>
    <row r="14" spans="1:6" ht="9.75" customHeight="1" x14ac:dyDescent="0.3">
      <c r="A14" s="94">
        <v>2.6</v>
      </c>
      <c r="B14" s="55" t="s">
        <v>328</v>
      </c>
      <c r="C14" s="54">
        <v>972500</v>
      </c>
    </row>
    <row r="15" spans="1:6" ht="9.75" customHeight="1" x14ac:dyDescent="0.3">
      <c r="A15" s="94">
        <v>2.7</v>
      </c>
      <c r="B15" s="55" t="s">
        <v>329</v>
      </c>
      <c r="C15" s="54">
        <v>0</v>
      </c>
    </row>
    <row r="16" spans="1:6" ht="9.75" customHeight="1" x14ac:dyDescent="0.3">
      <c r="A16" s="94">
        <v>2.8</v>
      </c>
      <c r="B16" s="55" t="s">
        <v>330</v>
      </c>
      <c r="C16" s="54">
        <v>31740.6</v>
      </c>
    </row>
    <row r="17" spans="1:6" ht="9.75" customHeight="1" x14ac:dyDescent="0.3">
      <c r="A17" s="94">
        <v>2.9</v>
      </c>
      <c r="B17" s="55" t="s">
        <v>332</v>
      </c>
      <c r="C17" s="54">
        <v>0</v>
      </c>
    </row>
    <row r="18" spans="1:6" ht="9.75" customHeight="1" x14ac:dyDescent="0.3">
      <c r="A18" s="94" t="s">
        <v>502</v>
      </c>
      <c r="B18" s="55" t="s">
        <v>503</v>
      </c>
      <c r="C18" s="54">
        <v>0</v>
      </c>
    </row>
    <row r="19" spans="1:6" ht="9.75" customHeight="1" x14ac:dyDescent="0.3">
      <c r="A19" s="94" t="s">
        <v>504</v>
      </c>
      <c r="B19" s="55" t="s">
        <v>338</v>
      </c>
      <c r="C19" s="54">
        <v>0</v>
      </c>
    </row>
    <row r="20" spans="1:6" ht="9.75" customHeight="1" x14ac:dyDescent="0.3">
      <c r="A20" s="94" t="s">
        <v>505</v>
      </c>
      <c r="B20" s="55" t="s">
        <v>506</v>
      </c>
      <c r="C20" s="54">
        <v>0</v>
      </c>
    </row>
    <row r="21" spans="1:6" ht="9.75" customHeight="1" x14ac:dyDescent="0.3">
      <c r="A21" s="94" t="s">
        <v>507</v>
      </c>
      <c r="B21" s="55" t="s">
        <v>508</v>
      </c>
      <c r="C21" s="54">
        <v>0</v>
      </c>
    </row>
    <row r="22" spans="1:6" ht="9.75" customHeight="1" x14ac:dyDescent="0.3">
      <c r="A22" s="94" t="s">
        <v>509</v>
      </c>
      <c r="B22" s="55" t="s">
        <v>510</v>
      </c>
      <c r="C22" s="54">
        <v>0</v>
      </c>
    </row>
    <row r="23" spans="1:6" ht="9.75" customHeight="1" x14ac:dyDescent="0.3">
      <c r="A23" s="94" t="s">
        <v>511</v>
      </c>
      <c r="B23" s="55" t="s">
        <v>512</v>
      </c>
      <c r="C23" s="54">
        <v>0</v>
      </c>
    </row>
    <row r="24" spans="1:6" ht="9.75" customHeight="1" x14ac:dyDescent="0.3">
      <c r="A24" s="94" t="s">
        <v>513</v>
      </c>
      <c r="B24" s="55" t="s">
        <v>514</v>
      </c>
      <c r="C24" s="54">
        <v>0</v>
      </c>
    </row>
    <row r="25" spans="1:6" ht="9.75" customHeight="1" x14ac:dyDescent="0.3">
      <c r="A25" s="94" t="s">
        <v>515</v>
      </c>
      <c r="B25" s="55" t="s">
        <v>516</v>
      </c>
      <c r="C25" s="54">
        <v>0</v>
      </c>
    </row>
    <row r="26" spans="1:6" ht="9.75" customHeight="1" x14ac:dyDescent="0.3">
      <c r="A26" s="94" t="s">
        <v>517</v>
      </c>
      <c r="B26" s="55" t="s">
        <v>518</v>
      </c>
      <c r="C26" s="54">
        <v>0</v>
      </c>
    </row>
    <row r="27" spans="1:6" ht="9.75" customHeight="1" x14ac:dyDescent="0.3">
      <c r="A27" s="94" t="s">
        <v>519</v>
      </c>
      <c r="B27" s="55" t="s">
        <v>520</v>
      </c>
      <c r="C27" s="54">
        <v>0</v>
      </c>
    </row>
    <row r="28" spans="1:6" ht="9.75" customHeight="1" x14ac:dyDescent="0.3">
      <c r="A28" s="94" t="s">
        <v>521</v>
      </c>
      <c r="B28" s="55" t="s">
        <v>522</v>
      </c>
      <c r="C28" s="54">
        <v>0</v>
      </c>
    </row>
    <row r="29" spans="1:6" ht="9.75" customHeight="1" x14ac:dyDescent="0.3">
      <c r="A29" s="94" t="s">
        <v>523</v>
      </c>
      <c r="B29" s="53" t="s">
        <v>524</v>
      </c>
      <c r="C29" s="54">
        <v>0</v>
      </c>
    </row>
    <row r="30" spans="1:6" ht="7.5" customHeight="1" x14ac:dyDescent="0.3">
      <c r="A30" s="50"/>
      <c r="B30" s="56"/>
      <c r="C30" s="57"/>
    </row>
    <row r="31" spans="1:6" ht="9.75" customHeight="1" x14ac:dyDescent="0.3">
      <c r="A31" s="95" t="s">
        <v>525</v>
      </c>
      <c r="B31" s="58"/>
      <c r="C31" s="59">
        <f>SUM(C32:C38)</f>
        <v>590493.38</v>
      </c>
      <c r="F31" s="103"/>
    </row>
    <row r="32" spans="1:6" ht="9.75" customHeight="1" x14ac:dyDescent="0.3">
      <c r="A32" s="94" t="s">
        <v>526</v>
      </c>
      <c r="B32" s="55" t="s">
        <v>233</v>
      </c>
      <c r="C32" s="54">
        <v>590493.38</v>
      </c>
      <c r="F32" s="103"/>
    </row>
    <row r="33" spans="1:7" ht="9.75" customHeight="1" x14ac:dyDescent="0.3">
      <c r="A33" s="94" t="s">
        <v>527</v>
      </c>
      <c r="B33" s="55" t="s">
        <v>242</v>
      </c>
      <c r="C33" s="54">
        <v>0</v>
      </c>
    </row>
    <row r="34" spans="1:7" ht="9.75" customHeight="1" x14ac:dyDescent="0.3">
      <c r="A34" s="94" t="s">
        <v>528</v>
      </c>
      <c r="B34" s="55" t="s">
        <v>245</v>
      </c>
      <c r="C34" s="54">
        <v>0</v>
      </c>
    </row>
    <row r="35" spans="1:7" ht="9.75" customHeight="1" x14ac:dyDescent="0.3">
      <c r="A35" s="94" t="s">
        <v>529</v>
      </c>
      <c r="B35" s="55" t="s">
        <v>251</v>
      </c>
      <c r="C35" s="54">
        <v>0</v>
      </c>
    </row>
    <row r="36" spans="1:7" ht="9.75" customHeight="1" x14ac:dyDescent="0.3">
      <c r="A36" s="94" t="s">
        <v>530</v>
      </c>
      <c r="B36" s="55" t="s">
        <v>261</v>
      </c>
      <c r="C36" s="54">
        <v>0</v>
      </c>
    </row>
    <row r="37" spans="1:7" ht="9.75" customHeight="1" x14ac:dyDescent="0.3">
      <c r="A37" s="94" t="s">
        <v>531</v>
      </c>
      <c r="B37" s="55" t="s">
        <v>532</v>
      </c>
      <c r="C37" s="54">
        <v>0</v>
      </c>
    </row>
    <row r="38" spans="1:7" ht="9.75" customHeight="1" x14ac:dyDescent="0.3">
      <c r="A38" s="94" t="s">
        <v>533</v>
      </c>
      <c r="B38" s="53" t="s">
        <v>534</v>
      </c>
      <c r="C38" s="60">
        <v>0</v>
      </c>
    </row>
    <row r="39" spans="1:7" ht="7.5" customHeight="1" x14ac:dyDescent="0.3">
      <c r="A39" s="50"/>
      <c r="B39" s="61"/>
      <c r="C39" s="62"/>
    </row>
    <row r="40" spans="1:7" ht="9.75" customHeight="1" x14ac:dyDescent="0.3">
      <c r="A40" s="63" t="s">
        <v>535</v>
      </c>
      <c r="B40" s="35"/>
      <c r="C40" s="36">
        <f>C6-C8+C31</f>
        <v>56789239.29999999</v>
      </c>
      <c r="E40" s="107"/>
      <c r="F40" s="108"/>
      <c r="G40" s="103"/>
    </row>
    <row r="41" spans="1:7" ht="9.75" customHeight="1" x14ac:dyDescent="0.3">
      <c r="A41" s="1"/>
      <c r="B41" s="1"/>
      <c r="C41" s="1"/>
      <c r="E41" s="107"/>
    </row>
    <row r="42" spans="1:7" ht="9.75" customHeight="1" x14ac:dyDescent="0.3">
      <c r="A42" s="1"/>
      <c r="B42" s="13" t="s">
        <v>65</v>
      </c>
      <c r="C42" s="1"/>
    </row>
    <row r="43" spans="1:7" ht="15" customHeight="1" x14ac:dyDescent="0.3">
      <c r="F43" s="103"/>
    </row>
    <row r="44" spans="1:7" ht="15" customHeight="1" x14ac:dyDescent="0.3">
      <c r="D44" s="103"/>
    </row>
    <row r="45" spans="1:7" ht="15" customHeight="1" x14ac:dyDescent="0.3">
      <c r="C45" s="103"/>
      <c r="E45" s="10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30" workbookViewId="0">
      <selection activeCell="E53" sqref="E53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7" t="str">
        <f>'Notas a los Edos Financieros'!A1</f>
        <v>lnstituto Municipal de las Juventudes de León Guanajuato</v>
      </c>
      <c r="B1" s="130"/>
      <c r="C1" s="130"/>
      <c r="D1" s="130"/>
      <c r="E1" s="130"/>
      <c r="F1" s="130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7" t="s">
        <v>536</v>
      </c>
      <c r="B2" s="130"/>
      <c r="C2" s="130"/>
      <c r="D2" s="130"/>
      <c r="E2" s="130"/>
      <c r="F2" s="130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7" t="str">
        <f>'Notas a los Edos Financieros'!A3</f>
        <v>Del 01 de Enero al 31 de Diciembre del 2025</v>
      </c>
      <c r="B3" s="130"/>
      <c r="C3" s="130"/>
      <c r="D3" s="130"/>
      <c r="E3" s="130"/>
      <c r="F3" s="130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7" t="s">
        <v>4</v>
      </c>
      <c r="B4" s="130"/>
      <c r="C4" s="130"/>
      <c r="D4" s="130"/>
      <c r="E4" s="130"/>
      <c r="F4" s="130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8" t="s">
        <v>572</v>
      </c>
      <c r="C39" s="129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0</v>
      </c>
      <c r="D41" s="13"/>
      <c r="E41" s="13"/>
      <c r="F41" s="15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5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0</v>
      </c>
      <c r="D43" s="13"/>
      <c r="E43" s="13"/>
      <c r="F43" s="15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58667570.329999998</v>
      </c>
      <c r="D44" s="13"/>
      <c r="E44" s="13"/>
      <c r="F44" s="15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5" t="s">
        <v>577</v>
      </c>
      <c r="C45" s="102">
        <v>58667570.329999998</v>
      </c>
      <c r="D45" s="13"/>
      <c r="E45" s="13"/>
      <c r="F45" s="15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8" t="s">
        <v>578</v>
      </c>
      <c r="C48" s="129"/>
      <c r="D48" s="13"/>
      <c r="E48" s="13"/>
      <c r="F48" s="13"/>
      <c r="G48" s="13"/>
      <c r="H48" s="13"/>
      <c r="I48" s="13"/>
      <c r="J48" s="13"/>
    </row>
    <row r="49" spans="1:6" ht="9.75" customHeight="1" x14ac:dyDescent="0.2">
      <c r="A49" s="13"/>
      <c r="B49" s="99" t="s">
        <v>483</v>
      </c>
      <c r="C49" s="100">
        <v>2025</v>
      </c>
      <c r="E49" s="13"/>
    </row>
    <row r="50" spans="1:6" ht="9.75" customHeight="1" x14ac:dyDescent="0.2">
      <c r="A50" s="13">
        <v>8210</v>
      </c>
      <c r="B50" s="64" t="s">
        <v>579</v>
      </c>
      <c r="C50" s="101">
        <v>0</v>
      </c>
      <c r="E50" s="13"/>
      <c r="F50" s="23"/>
    </row>
    <row r="51" spans="1:6" ht="9.75" customHeight="1" x14ac:dyDescent="0.2">
      <c r="A51" s="13">
        <v>8220</v>
      </c>
      <c r="B51" s="64" t="s">
        <v>580</v>
      </c>
      <c r="C51" s="101">
        <v>0</v>
      </c>
      <c r="E51" s="13"/>
      <c r="F51" s="23"/>
    </row>
    <row r="52" spans="1:6" ht="9.75" customHeight="1" x14ac:dyDescent="0.2">
      <c r="A52" s="13">
        <v>8230</v>
      </c>
      <c r="B52" s="64" t="s">
        <v>581</v>
      </c>
      <c r="C52" s="101">
        <v>0</v>
      </c>
      <c r="E52" s="13"/>
      <c r="F52" s="23"/>
    </row>
    <row r="53" spans="1:6" ht="9.75" customHeight="1" x14ac:dyDescent="0.2">
      <c r="A53" s="13">
        <v>8240</v>
      </c>
      <c r="B53" s="64" t="s">
        <v>582</v>
      </c>
      <c r="C53" s="101">
        <v>58008267.460000001</v>
      </c>
      <c r="E53" s="13"/>
      <c r="F53" s="23"/>
    </row>
    <row r="54" spans="1:6" ht="9.75" customHeight="1" x14ac:dyDescent="0.2">
      <c r="A54" s="13">
        <v>8250</v>
      </c>
      <c r="B54" s="64" t="s">
        <v>583</v>
      </c>
      <c r="C54" s="101">
        <v>58008267.659999996</v>
      </c>
      <c r="E54" s="13"/>
      <c r="F54" s="23"/>
    </row>
    <row r="55" spans="1:6" ht="9.75" customHeight="1" x14ac:dyDescent="0.2">
      <c r="A55" s="13">
        <v>8260</v>
      </c>
      <c r="B55" s="64" t="s">
        <v>584</v>
      </c>
      <c r="C55" s="101">
        <v>58008267.659999996</v>
      </c>
      <c r="E55" s="13"/>
      <c r="F55" s="23"/>
    </row>
    <row r="56" spans="1:6" ht="9.75" customHeight="1" thickBot="1" x14ac:dyDescent="0.25">
      <c r="A56" s="13">
        <v>8270</v>
      </c>
      <c r="B56" s="65" t="s">
        <v>585</v>
      </c>
      <c r="C56" s="102">
        <v>56988839.450000003</v>
      </c>
      <c r="E56" s="13"/>
      <c r="F56" s="23"/>
    </row>
    <row r="57" spans="1:6" ht="9.75" customHeight="1" x14ac:dyDescent="0.2">
      <c r="A57" s="13"/>
      <c r="B57" s="13"/>
      <c r="C57" s="13"/>
      <c r="E57" s="13"/>
    </row>
    <row r="58" spans="1:6" ht="9.75" customHeight="1" x14ac:dyDescent="0.2">
      <c r="A58" s="13"/>
      <c r="B58" s="13"/>
      <c r="C58" s="13"/>
    </row>
    <row r="59" spans="1:6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De Leon</cp:lastModifiedBy>
  <cp:revision/>
  <cp:lastPrinted>2026-01-23T15:29:21Z</cp:lastPrinted>
  <dcterms:created xsi:type="dcterms:W3CDTF">2024-07-17T18:53:12Z</dcterms:created>
  <dcterms:modified xsi:type="dcterms:W3CDTF">2026-02-23T17:08:49Z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